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1120" yWindow="2200" windowWidth="27120" windowHeight="19780" tabRatio="500"/>
  </bookViews>
  <sheets>
    <sheet name="NKA Fixtures" sheetId="1" r:id="rId1"/>
    <sheet name="NKA Calendar 202324" sheetId="2" state="hidden" r:id="rId2"/>
    <sheet name="Refs" sheetId="3" state="hidden" r:id="rId3"/>
    <sheet name="NKA Leagues" sheetId="4" r:id="rId4"/>
    <sheet name="NKA 1" sheetId="5" state="hidden" r:id="rId5"/>
    <sheet name="NKA 2" sheetId="6" state="hidden" r:id="rId6"/>
    <sheet name="Post Xmas" sheetId="7" state="hidden" r:id="rId7"/>
    <sheet name="Email to UEA 20.07" sheetId="8" state="hidden" r:id="rId8"/>
    <sheet name="Knights prem fixtures" sheetId="9" state="hidden" r:id="rId9"/>
    <sheet name="Prem Fixtures public" sheetId="10" state="hidden" r:id="rId10"/>
  </sheets>
  <definedNames>
    <definedName name="_xlnm._FilterDatabase" localSheetId="8" hidden="1">'Knights prem fixtures'!$A$1:$Z$1000</definedName>
    <definedName name="_xlnm._FilterDatabase" localSheetId="1" hidden="1">'NKA Calendar 202324'!$A$1:$AD$1008</definedName>
    <definedName name="_xlnm._FilterDatabase" localSheetId="0" hidden="1">'NKA Fixtures'!$A$1:$N$1096</definedName>
  </definedName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02" i="10" l="1"/>
  <c r="A201" i="10"/>
  <c r="B200" i="10"/>
  <c r="A195" i="10"/>
  <c r="A194" i="10"/>
  <c r="B193" i="10"/>
  <c r="C191" i="10"/>
  <c r="B191" i="10"/>
  <c r="C190" i="10"/>
  <c r="B190" i="10"/>
  <c r="C189" i="10"/>
  <c r="B189" i="10"/>
  <c r="C188" i="10"/>
  <c r="B188" i="10"/>
  <c r="A188" i="10"/>
  <c r="C186" i="10"/>
  <c r="B186" i="10"/>
  <c r="A186" i="10"/>
  <c r="B185" i="10"/>
  <c r="A180" i="10"/>
  <c r="A179" i="10"/>
  <c r="B178" i="10"/>
  <c r="C177" i="10"/>
  <c r="B177" i="10"/>
  <c r="D176" i="10"/>
  <c r="C176" i="10"/>
  <c r="B176" i="10"/>
  <c r="C175" i="10"/>
  <c r="B175" i="10"/>
  <c r="C174" i="10"/>
  <c r="B174" i="10"/>
  <c r="C173" i="10"/>
  <c r="B173" i="10"/>
  <c r="A173" i="10"/>
  <c r="A172" i="10"/>
  <c r="B171" i="10"/>
  <c r="C166" i="10"/>
  <c r="B166" i="10"/>
  <c r="A166" i="10"/>
  <c r="A165" i="10"/>
  <c r="B164" i="10"/>
  <c r="C163" i="10"/>
  <c r="B163" i="10"/>
  <c r="C162" i="10"/>
  <c r="B162" i="10"/>
  <c r="C161" i="10"/>
  <c r="B161" i="10"/>
  <c r="C160" i="10"/>
  <c r="B160" i="10"/>
  <c r="C159" i="10"/>
  <c r="B159" i="10"/>
  <c r="A159" i="10"/>
  <c r="A158" i="10"/>
  <c r="B157" i="10"/>
  <c r="C154" i="10"/>
  <c r="B154" i="10"/>
  <c r="C153" i="10"/>
  <c r="B153" i="10"/>
  <c r="C152" i="10"/>
  <c r="B152" i="10"/>
  <c r="C151" i="10"/>
  <c r="B151" i="10"/>
  <c r="A151" i="10"/>
  <c r="A149" i="10"/>
  <c r="B148" i="10"/>
  <c r="C146" i="10"/>
  <c r="B146" i="10"/>
  <c r="C145" i="10"/>
  <c r="B145" i="10"/>
  <c r="C144" i="10"/>
  <c r="B144" i="10"/>
  <c r="C143" i="10"/>
  <c r="B143" i="10"/>
  <c r="A143" i="10"/>
  <c r="C141" i="10"/>
  <c r="B141" i="10"/>
  <c r="A141" i="10"/>
  <c r="B140" i="10"/>
  <c r="C135" i="10"/>
  <c r="B135" i="10"/>
  <c r="A135" i="10"/>
  <c r="A134" i="10"/>
  <c r="B133" i="10"/>
  <c r="C131" i="10"/>
  <c r="B131" i="10"/>
  <c r="C130" i="10"/>
  <c r="B130" i="10"/>
  <c r="C129" i="10"/>
  <c r="B129" i="10"/>
  <c r="C128" i="10"/>
  <c r="B128" i="10"/>
  <c r="A128" i="10"/>
  <c r="A127" i="10"/>
  <c r="B126" i="10"/>
  <c r="C125" i="10"/>
  <c r="B125" i="10"/>
  <c r="C124" i="10"/>
  <c r="B124" i="10"/>
  <c r="C123" i="10"/>
  <c r="B123" i="10"/>
  <c r="C122" i="10"/>
  <c r="B122" i="10"/>
  <c r="C121" i="10"/>
  <c r="B121" i="10"/>
  <c r="A121" i="10"/>
  <c r="A120" i="10"/>
  <c r="B119" i="10"/>
  <c r="C118" i="10"/>
  <c r="B118" i="10"/>
  <c r="C117" i="10"/>
  <c r="B117" i="10"/>
  <c r="C116" i="10"/>
  <c r="B116" i="10"/>
  <c r="C115" i="10"/>
  <c r="B115" i="10"/>
  <c r="A115" i="10"/>
  <c r="C114" i="10"/>
  <c r="B114" i="10"/>
  <c r="A114" i="10"/>
  <c r="A113" i="10"/>
  <c r="B112" i="10"/>
  <c r="C111" i="10"/>
  <c r="B111" i="10"/>
  <c r="C110" i="10"/>
  <c r="B110" i="10"/>
  <c r="C109" i="10"/>
  <c r="B109" i="10"/>
  <c r="C108" i="10"/>
  <c r="B108" i="10"/>
  <c r="C107" i="10"/>
  <c r="B107" i="10"/>
  <c r="A107" i="10"/>
  <c r="A106" i="10"/>
  <c r="B105" i="10"/>
  <c r="C100" i="10"/>
  <c r="B100" i="10"/>
  <c r="A100" i="10"/>
  <c r="A99" i="10"/>
  <c r="B98" i="10"/>
  <c r="C97" i="10"/>
  <c r="B97" i="10"/>
  <c r="C96" i="10"/>
  <c r="B96" i="10"/>
  <c r="C95" i="10"/>
  <c r="B95" i="10"/>
  <c r="C94" i="10"/>
  <c r="B94" i="10"/>
  <c r="C93" i="10"/>
  <c r="B93" i="10"/>
  <c r="A93" i="10"/>
  <c r="A92" i="10"/>
  <c r="B91" i="10"/>
  <c r="C89" i="10"/>
  <c r="B89" i="10"/>
  <c r="C88" i="10"/>
  <c r="B88" i="10"/>
  <c r="C87" i="10"/>
  <c r="B87" i="10"/>
  <c r="C86" i="10"/>
  <c r="B86" i="10"/>
  <c r="A86" i="10"/>
  <c r="A85" i="10"/>
  <c r="B84" i="10"/>
  <c r="C82" i="10"/>
  <c r="B82" i="10"/>
  <c r="C81" i="10"/>
  <c r="B81" i="10"/>
  <c r="C80" i="10"/>
  <c r="B80" i="10"/>
  <c r="C79" i="10"/>
  <c r="B79" i="10"/>
  <c r="A79" i="10"/>
  <c r="C77" i="10"/>
  <c r="B77" i="10"/>
  <c r="A77" i="10"/>
  <c r="B76" i="10"/>
  <c r="C74" i="10"/>
  <c r="B74" i="10"/>
  <c r="C73" i="10"/>
  <c r="B73" i="10"/>
  <c r="C72" i="10"/>
  <c r="B72" i="10"/>
  <c r="C71" i="10"/>
  <c r="B71" i="10"/>
  <c r="A71" i="10"/>
  <c r="A70" i="10"/>
  <c r="B69" i="10"/>
  <c r="C66" i="10"/>
  <c r="B66" i="10"/>
  <c r="C65" i="10"/>
  <c r="B65" i="10"/>
  <c r="A64" i="10"/>
  <c r="A63" i="10"/>
  <c r="B62" i="10"/>
  <c r="C61" i="10"/>
  <c r="B61" i="10"/>
  <c r="C60" i="10"/>
  <c r="B60" i="10"/>
  <c r="C59" i="10"/>
  <c r="B59" i="10"/>
  <c r="C58" i="10"/>
  <c r="B58" i="10"/>
  <c r="C57" i="10"/>
  <c r="B57" i="10"/>
  <c r="A57" i="10"/>
  <c r="A56" i="10"/>
  <c r="B55" i="10"/>
  <c r="C53" i="10"/>
  <c r="B53" i="10"/>
  <c r="C52" i="10"/>
  <c r="B52" i="10"/>
  <c r="C51" i="10"/>
  <c r="B51" i="10"/>
  <c r="C50" i="10"/>
  <c r="B50" i="10"/>
  <c r="A50" i="10"/>
  <c r="C48" i="10"/>
  <c r="B48" i="10"/>
  <c r="A48" i="10"/>
  <c r="B47" i="10"/>
  <c r="C45" i="10"/>
  <c r="B45" i="10"/>
  <c r="C44" i="10"/>
  <c r="B44" i="10"/>
  <c r="C43" i="10"/>
  <c r="B43" i="10"/>
  <c r="C42" i="10"/>
  <c r="B42" i="10"/>
  <c r="A42" i="10"/>
  <c r="A41" i="10"/>
  <c r="B40" i="10"/>
  <c r="A35" i="10"/>
  <c r="A34" i="10"/>
  <c r="B33" i="10"/>
  <c r="A26" i="10"/>
  <c r="A25" i="10"/>
  <c r="B24" i="10"/>
  <c r="C22" i="10"/>
  <c r="B22" i="10"/>
  <c r="C21" i="10"/>
  <c r="B21" i="10"/>
  <c r="C20" i="10"/>
  <c r="B20" i="10"/>
  <c r="C19" i="10"/>
  <c r="B19" i="10"/>
  <c r="A19" i="10"/>
  <c r="C17" i="10"/>
  <c r="B17" i="10"/>
  <c r="A17" i="10"/>
  <c r="B16" i="10"/>
  <c r="A10" i="10"/>
  <c r="A9" i="10"/>
  <c r="B8" i="10"/>
  <c r="C7" i="10"/>
  <c r="B7" i="10"/>
  <c r="C6" i="10"/>
  <c r="B6" i="10"/>
  <c r="C5" i="10"/>
  <c r="B5" i="10"/>
  <c r="C4" i="10"/>
  <c r="B4" i="10"/>
  <c r="C3" i="10"/>
  <c r="B3" i="10"/>
  <c r="A3" i="10"/>
  <c r="A2" i="10"/>
  <c r="B1" i="10"/>
  <c r="A1" i="10"/>
  <c r="D2" i="4"/>
  <c r="D17" i="3"/>
  <c r="B17" i="3"/>
  <c r="B13" i="3"/>
  <c r="B14" i="3"/>
  <c r="B15" i="3"/>
  <c r="B16" i="3"/>
  <c r="C17" i="3"/>
  <c r="D16" i="3"/>
  <c r="C16" i="3"/>
  <c r="D15" i="3"/>
  <c r="C15" i="3"/>
  <c r="D14" i="3"/>
  <c r="C14" i="3"/>
  <c r="D13" i="3"/>
  <c r="C13" i="3"/>
  <c r="M49" i="2"/>
  <c r="M48" i="2"/>
  <c r="M47" i="2"/>
  <c r="M46" i="2"/>
  <c r="M45" i="2"/>
  <c r="M44" i="2"/>
  <c r="M43" i="2"/>
  <c r="M42" i="2"/>
  <c r="M41" i="2"/>
  <c r="M40" i="2"/>
  <c r="M39" i="2"/>
  <c r="M38" i="2"/>
  <c r="A3" i="2"/>
  <c r="A4" i="2"/>
  <c r="A5" i="2"/>
  <c r="A6" i="2"/>
  <c r="A7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M37" i="2"/>
  <c r="M36" i="2"/>
  <c r="M35" i="2"/>
  <c r="M34" i="2"/>
  <c r="M33" i="2"/>
  <c r="M32" i="2"/>
  <c r="M31" i="2"/>
  <c r="M30" i="2"/>
  <c r="M29" i="2"/>
  <c r="A3" i="1"/>
  <c r="A4" i="1"/>
  <c r="A5" i="1"/>
  <c r="A6" i="1"/>
  <c r="A7" i="1"/>
  <c r="A8" i="1"/>
  <c r="A9" i="1"/>
  <c r="B10" i="1"/>
  <c r="A10" i="1"/>
  <c r="A11" i="1"/>
  <c r="A12" i="1"/>
  <c r="A13" i="1"/>
  <c r="A14" i="1"/>
  <c r="A15" i="1"/>
  <c r="A16" i="1"/>
  <c r="A17" i="1"/>
  <c r="A18" i="1"/>
  <c r="B19" i="1"/>
  <c r="A19" i="1"/>
  <c r="A20" i="1"/>
  <c r="A21" i="1"/>
  <c r="A22" i="1"/>
  <c r="A23" i="1"/>
  <c r="A24" i="1"/>
  <c r="A25" i="1"/>
  <c r="A26" i="1"/>
  <c r="A27" i="1"/>
  <c r="A28" i="1"/>
  <c r="A29" i="1"/>
  <c r="A30" i="1"/>
  <c r="B31" i="1"/>
  <c r="A31" i="1"/>
  <c r="A32" i="1"/>
  <c r="A33" i="1"/>
  <c r="A34" i="1"/>
  <c r="A35" i="1"/>
  <c r="A36" i="1"/>
  <c r="A37" i="1"/>
  <c r="A38" i="1"/>
  <c r="A39" i="1"/>
  <c r="A40" i="1"/>
  <c r="A41" i="1"/>
  <c r="B42" i="1"/>
  <c r="A42" i="1"/>
  <c r="A43" i="1"/>
  <c r="A44" i="1"/>
  <c r="A45" i="1"/>
  <c r="A46" i="1"/>
  <c r="A47" i="1"/>
  <c r="A48" i="1"/>
  <c r="A49" i="1"/>
  <c r="A50" i="1"/>
  <c r="A51" i="1"/>
  <c r="B52" i="1"/>
  <c r="A52" i="1"/>
  <c r="A53" i="1"/>
  <c r="A54" i="1"/>
  <c r="A55" i="1"/>
  <c r="A56" i="1"/>
  <c r="A57" i="1"/>
  <c r="A58" i="1"/>
  <c r="A59" i="1"/>
  <c r="B60" i="1"/>
  <c r="A60" i="1"/>
  <c r="A61" i="1"/>
  <c r="A62" i="1"/>
  <c r="A63" i="1"/>
  <c r="A64" i="1"/>
  <c r="A65" i="1"/>
  <c r="B66" i="1"/>
  <c r="A66" i="1"/>
  <c r="A67" i="1"/>
  <c r="A68" i="1"/>
  <c r="A69" i="1"/>
  <c r="A70" i="1"/>
  <c r="A71" i="1"/>
  <c r="A72" i="1"/>
  <c r="A73" i="1"/>
  <c r="B74" i="1"/>
  <c r="A74" i="1"/>
  <c r="A75" i="1"/>
  <c r="A76" i="1"/>
  <c r="A77" i="1"/>
  <c r="A78" i="1"/>
  <c r="A79" i="1"/>
  <c r="B80" i="1"/>
  <c r="A80" i="1"/>
  <c r="A81" i="1"/>
  <c r="A82" i="1"/>
  <c r="A83" i="1"/>
  <c r="A84" i="1"/>
  <c r="A85" i="1"/>
  <c r="A86" i="1"/>
  <c r="A87" i="1"/>
  <c r="A88" i="1"/>
  <c r="A89" i="1"/>
  <c r="A90" i="1"/>
  <c r="B91" i="1"/>
  <c r="A91" i="1"/>
  <c r="A92" i="1"/>
  <c r="A93" i="1"/>
  <c r="A94" i="1"/>
  <c r="A95" i="1"/>
  <c r="A96" i="1"/>
  <c r="A97" i="1"/>
  <c r="A98" i="1"/>
  <c r="B99" i="1"/>
  <c r="A99" i="1"/>
  <c r="A100" i="1"/>
  <c r="A101" i="1"/>
  <c r="A102" i="1"/>
  <c r="A103" i="1"/>
  <c r="A104" i="1"/>
  <c r="A105" i="1"/>
  <c r="A106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F29" i="2"/>
  <c r="M28" i="2"/>
  <c r="F28" i="2"/>
  <c r="M27" i="2"/>
  <c r="F27" i="2"/>
  <c r="M26" i="2"/>
  <c r="F26" i="2"/>
  <c r="M25" i="2"/>
  <c r="A24" i="2"/>
  <c r="F24" i="2"/>
  <c r="M23" i="2"/>
  <c r="F23" i="2"/>
  <c r="M22" i="2"/>
  <c r="M21" i="2"/>
  <c r="F21" i="2"/>
  <c r="M20" i="2"/>
  <c r="F20" i="2"/>
  <c r="M19" i="2"/>
  <c r="F19" i="2"/>
  <c r="M18" i="2"/>
  <c r="F18" i="2"/>
  <c r="M17" i="2"/>
  <c r="F17" i="2"/>
  <c r="M16" i="2"/>
  <c r="M15" i="2"/>
  <c r="M14" i="2"/>
  <c r="F14" i="2"/>
  <c r="M13" i="2"/>
  <c r="M12" i="2"/>
  <c r="F12" i="2"/>
  <c r="M11" i="2"/>
  <c r="F11" i="2"/>
  <c r="M10" i="2"/>
  <c r="F10" i="2"/>
  <c r="M9" i="2"/>
  <c r="F8" i="2"/>
  <c r="M7" i="2"/>
  <c r="M6" i="2"/>
  <c r="M5" i="2"/>
  <c r="M4" i="2"/>
  <c r="F4" i="2"/>
  <c r="M3" i="2"/>
  <c r="M2" i="2"/>
  <c r="F2" i="2"/>
</calcChain>
</file>

<file path=xl/sharedStrings.xml><?xml version="1.0" encoding="utf-8"?>
<sst xmlns="http://schemas.openxmlformats.org/spreadsheetml/2006/main" count="1027" uniqueCount="188">
  <si>
    <t>Date</t>
  </si>
  <si>
    <t>Weekend</t>
  </si>
  <si>
    <t>Hall Booking</t>
  </si>
  <si>
    <t>League</t>
  </si>
  <si>
    <t>Division</t>
  </si>
  <si>
    <t>Home</t>
  </si>
  <si>
    <t>HomeScore</t>
  </si>
  <si>
    <t>AwayScore</t>
  </si>
  <si>
    <t>Opposition</t>
  </si>
  <si>
    <t>Venue</t>
  </si>
  <si>
    <t>Start Time</t>
  </si>
  <si>
    <t>Ref</t>
  </si>
  <si>
    <t>HALL STATUS</t>
  </si>
  <si>
    <t>UEA holiday</t>
  </si>
  <si>
    <t>Prem</t>
  </si>
  <si>
    <t>Nomads</t>
  </si>
  <si>
    <t>Knights</t>
  </si>
  <si>
    <t>NKA</t>
  </si>
  <si>
    <t>NKA 1</t>
  </si>
  <si>
    <t>Knights 5</t>
  </si>
  <si>
    <t>Dragons 1</t>
  </si>
  <si>
    <t>City College</t>
  </si>
  <si>
    <t>UEA</t>
  </si>
  <si>
    <t>Confirmed</t>
  </si>
  <si>
    <t>UEA 1</t>
  </si>
  <si>
    <t>Knights 4</t>
  </si>
  <si>
    <t>Dragons</t>
  </si>
  <si>
    <t>Ice 1</t>
  </si>
  <si>
    <t>Norwich City 1</t>
  </si>
  <si>
    <t>Knights 2 friendly</t>
  </si>
  <si>
    <t>Knights 3</t>
  </si>
  <si>
    <t>NKA 2</t>
  </si>
  <si>
    <t>UEA 2</t>
  </si>
  <si>
    <t>Ice 2</t>
  </si>
  <si>
    <t>SHOTCLOCK TO UEA</t>
  </si>
  <si>
    <t>Highbury</t>
  </si>
  <si>
    <t>HM</t>
  </si>
  <si>
    <t>SERL</t>
  </si>
  <si>
    <t>Knights 2</t>
  </si>
  <si>
    <t>Cambridge City</t>
  </si>
  <si>
    <t>Sion Edwards</t>
  </si>
  <si>
    <t>Knights 7</t>
  </si>
  <si>
    <t>Knights 6</t>
  </si>
  <si>
    <t>Hall 4</t>
  </si>
  <si>
    <t>Ice</t>
  </si>
  <si>
    <t>UEA 3</t>
  </si>
  <si>
    <t>Hall 5</t>
  </si>
  <si>
    <t>Norwich City 2</t>
  </si>
  <si>
    <t>UEA 4</t>
  </si>
  <si>
    <t>Dragons 2</t>
  </si>
  <si>
    <t>City</t>
  </si>
  <si>
    <t>Norwich City 3</t>
  </si>
  <si>
    <t>Ey Vikings</t>
  </si>
  <si>
    <t>Bearsted 1</t>
  </si>
  <si>
    <t>Joe Skeet</t>
  </si>
  <si>
    <t>SHOTCLOCK TO CITY COLLEGE</t>
  </si>
  <si>
    <t>Harrow</t>
  </si>
  <si>
    <t>Norwich City</t>
  </si>
  <si>
    <t>Warriors</t>
  </si>
  <si>
    <t>Kingfisher</t>
  </si>
  <si>
    <t>Kingfisher 2</t>
  </si>
  <si>
    <t>Hall 2</t>
  </si>
  <si>
    <t>Trojans</t>
  </si>
  <si>
    <t>Tigers</t>
  </si>
  <si>
    <t>Tigers 2</t>
  </si>
  <si>
    <t>Tornadoes</t>
  </si>
  <si>
    <t>Tornadoes 2</t>
  </si>
  <si>
    <t>Bec</t>
  </si>
  <si>
    <t>Ely 1</t>
  </si>
  <si>
    <t>Hall 1 &amp; 2</t>
  </si>
  <si>
    <t>Thunder</t>
  </si>
  <si>
    <t>A1</t>
  </si>
  <si>
    <t>A6</t>
  </si>
  <si>
    <t>A2</t>
  </si>
  <si>
    <t>A5</t>
  </si>
  <si>
    <t>A3</t>
  </si>
  <si>
    <t>A4</t>
  </si>
  <si>
    <t>Harrow 1</t>
  </si>
  <si>
    <t>UEA Availability on 02.07.2023</t>
  </si>
  <si>
    <t>Important Dates</t>
  </si>
  <si>
    <t>School Holidays</t>
  </si>
  <si>
    <t>UEA Term dates</t>
  </si>
  <si>
    <t>NKA Div A</t>
  </si>
  <si>
    <t>NKA Div B</t>
  </si>
  <si>
    <t>Hours of 1 hall needed</t>
  </si>
  <si>
    <t>UEA Hours of 1 hall available</t>
  </si>
  <si>
    <t>Other hall needed</t>
  </si>
  <si>
    <t>Reserve week</t>
  </si>
  <si>
    <t>Oct 15th – 11:00 – 20;00</t>
  </si>
  <si>
    <t>Week 1</t>
  </si>
  <si>
    <t>Oct 22nd – 11:00 – 20:00</t>
  </si>
  <si>
    <t>Half term</t>
  </si>
  <si>
    <t>Week 2</t>
  </si>
  <si>
    <t>Oct 29th – 11:00 – 20:00</t>
  </si>
  <si>
    <t>Week 3</t>
  </si>
  <si>
    <t>Nov 5th – from 15:00 – 20:00</t>
  </si>
  <si>
    <t>Week 4</t>
  </si>
  <si>
    <t>Nov 12th – from 17:40 – 20:00</t>
  </si>
  <si>
    <t>Week 5</t>
  </si>
  <si>
    <t>Nov 19th – from 17:40 – 22:20</t>
  </si>
  <si>
    <t>Week 6</t>
  </si>
  <si>
    <t>Week 6a</t>
  </si>
  <si>
    <t>Dec 3rd – 11:00 – 20:00</t>
  </si>
  <si>
    <t>Week 7</t>
  </si>
  <si>
    <t>Week 8</t>
  </si>
  <si>
    <t>Week 6b</t>
  </si>
  <si>
    <t>Dec 17th – 11:00 – 20:00</t>
  </si>
  <si>
    <t>Christmas</t>
  </si>
  <si>
    <t>UEA AWAY</t>
  </si>
  <si>
    <t>Week 9</t>
  </si>
  <si>
    <t>Dec 24th – 11:00 – 15:00</t>
  </si>
  <si>
    <t>NKA 3</t>
  </si>
  <si>
    <t>Jan 7th – 11:00 – 20:00</t>
  </si>
  <si>
    <t>Jan 14th – 11:00 – 20:00</t>
  </si>
  <si>
    <t>Jan 21st – 11:00 – 20:00</t>
  </si>
  <si>
    <t>Jan 28th – from 17:40 – 22:20</t>
  </si>
  <si>
    <t>Feb 11th – from 18:20 – 22:20</t>
  </si>
  <si>
    <t>Feb 18th – 11:00 – 20:00</t>
  </si>
  <si>
    <t>Mar 3rd – from 15:00 – 20:00</t>
  </si>
  <si>
    <t>Mar 10th – 11:00 – 20:00</t>
  </si>
  <si>
    <t>Mother's day</t>
  </si>
  <si>
    <t>Mar 17th – 11:00 – 20:00</t>
  </si>
  <si>
    <t>Mar 24th – 11:00 – 20:00</t>
  </si>
  <si>
    <t>Mar 31st – 11:00 – 20:00</t>
  </si>
  <si>
    <t>Easter</t>
  </si>
  <si>
    <t>Apr 7th – 11:00 – 20:00</t>
  </si>
  <si>
    <t>Apr 14th – 11:00 – 20:00</t>
  </si>
  <si>
    <t>Apr 21st – 11:00 – 20:00</t>
  </si>
  <si>
    <t>Semi Finals Weekend</t>
  </si>
  <si>
    <t>May 5th – 11:00 – 20:00</t>
  </si>
  <si>
    <t>May 12th – 11:00 – 20:00</t>
  </si>
  <si>
    <t>Finals Weekend</t>
  </si>
  <si>
    <t>Week 10</t>
  </si>
  <si>
    <t>May 19th – 11:00 – 20:00</t>
  </si>
  <si>
    <t>May 26th – from 17:40 – 22:20</t>
  </si>
  <si>
    <t>Total Games</t>
  </si>
  <si>
    <t>Count</t>
  </si>
  <si>
    <t>%</t>
  </si>
  <si>
    <t>Target %</t>
  </si>
  <si>
    <t>Teams</t>
  </si>
  <si>
    <t>Div 1</t>
  </si>
  <si>
    <t>Div 2</t>
  </si>
  <si>
    <t>C1</t>
  </si>
  <si>
    <t>C2</t>
  </si>
  <si>
    <t>D1</t>
  </si>
  <si>
    <t>C3</t>
  </si>
  <si>
    <t>D2</t>
  </si>
  <si>
    <t>I2</t>
  </si>
  <si>
    <t>I1</t>
  </si>
  <si>
    <t>K6</t>
  </si>
  <si>
    <t>K3</t>
  </si>
  <si>
    <t>K7</t>
  </si>
  <si>
    <t>K4</t>
  </si>
  <si>
    <t>U2</t>
  </si>
  <si>
    <t>K5</t>
  </si>
  <si>
    <t>U3</t>
  </si>
  <si>
    <t>U1</t>
  </si>
  <si>
    <t>U4</t>
  </si>
  <si>
    <t>After Xmas</t>
  </si>
  <si>
    <t>GROUP A</t>
  </si>
  <si>
    <t>Team name</t>
  </si>
  <si>
    <t>Bonus/penalty points</t>
  </si>
  <si>
    <t>ROUND 1</t>
  </si>
  <si>
    <t>:</t>
  </si>
  <si>
    <t>Norwich City 4</t>
  </si>
  <si>
    <t>A7</t>
  </si>
  <si>
    <t>B4</t>
  </si>
  <si>
    <t>A8</t>
  </si>
  <si>
    <t>B5</t>
  </si>
  <si>
    <t>B1</t>
  </si>
  <si>
    <t>B6</t>
  </si>
  <si>
    <t>B2</t>
  </si>
  <si>
    <t>B7</t>
  </si>
  <si>
    <t>B3</t>
  </si>
  <si>
    <t>B8</t>
  </si>
  <si>
    <t>Please could we book the following in the Haydn Morris (both halls 4 and 5)</t>
  </si>
  <si>
    <t>15/10/2023 11:00 - 17:00</t>
  </si>
  <si>
    <t>17/12/2023 11:00 - 17:00</t>
  </si>
  <si>
    <t>07/01/2024 11:00 - 15:00</t>
  </si>
  <si>
    <t>14/01/2024 11:00 - 15:00</t>
  </si>
  <si>
    <t>21/01/2024 11:00 - 15:00</t>
  </si>
  <si>
    <t>18/02/2024 11:00 - 17:00</t>
  </si>
  <si>
    <t>Saturday 24/02/2024 ( 2 hours from 15:00 onwards?)</t>
  </si>
  <si>
    <t>10/03/2024 11:00 - 15:00</t>
  </si>
  <si>
    <t>24/03/2024 11:00 - 17:00</t>
  </si>
  <si>
    <t>R1 Week 1</t>
  </si>
  <si>
    <t>Peniding hall</t>
  </si>
  <si>
    <t>Pending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</si>
</sst>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&quot; &quot;d&quot; &quot;mmm&quot; &quot;"/>
    <numFmt numFmtId="165" formatCode="ddd\ dd\ mmmm\ yyyy"/>
    <numFmt numFmtId="166" formatCode="dddd\ d\ mmmm"/>
  </numFmts>
  <fonts count="23" x14ac:knownFonts="1">
    <font>
      <sz val="10"/>
      <color rgb="FF000000"/>
      <name val="Arial"/>
      <scheme val="minor"/>
    </font>
    <font>
      <b/>
      <sz val="10"/>
      <color rgb="FF222222"/>
      <name val="Arial"/>
    </font>
    <font>
      <sz val="10"/>
      <color theme="1"/>
      <name val="Arial"/>
      <scheme val="minor"/>
    </font>
    <font>
      <sz val="10"/>
      <color rgb="FF222222"/>
      <name val="Arial"/>
    </font>
    <font>
      <sz val="10"/>
      <color rgb="FFFF0000"/>
      <name val="Arial"/>
      <scheme val="minor"/>
    </font>
    <font>
      <sz val="11"/>
      <color rgb="FF000000"/>
      <name val="Calibri"/>
    </font>
    <font>
      <strike/>
      <sz val="10"/>
      <color theme="1"/>
      <name val="Arial"/>
      <scheme val="minor"/>
    </font>
    <font>
      <b/>
      <sz val="10"/>
      <color theme="1"/>
      <name val="Arial"/>
      <scheme val="minor"/>
    </font>
    <font>
      <sz val="9"/>
      <color rgb="FF000000"/>
      <name val="&quot;Google Sans Mono&quot;"/>
    </font>
    <font>
      <b/>
      <sz val="10"/>
      <color theme="1"/>
      <name val="Arial"/>
    </font>
    <font>
      <sz val="10"/>
      <color theme="1"/>
      <name val="Arial"/>
    </font>
    <font>
      <sz val="10"/>
      <color rgb="FFFFFFFF"/>
      <name val="Arial"/>
    </font>
    <font>
      <sz val="10"/>
      <color rgb="FFFFFFFF"/>
      <name val="Arial"/>
      <scheme val="minor"/>
    </font>
    <font>
      <sz val="10"/>
      <color theme="0"/>
      <name val="Arial"/>
      <scheme val="minor"/>
    </font>
    <font>
      <sz val="22"/>
      <color rgb="FF000000"/>
      <name val="Calibri"/>
    </font>
    <font>
      <b/>
      <sz val="11"/>
      <color rgb="FF000000"/>
      <name val="Calibri"/>
    </font>
    <font>
      <sz val="11"/>
      <color rgb="FF808080"/>
      <name val="Calibri"/>
    </font>
    <font>
      <sz val="9"/>
      <color rgb="FF000000"/>
      <name val="Verdana"/>
    </font>
    <font>
      <sz val="9"/>
      <color theme="1"/>
      <name val="Arial"/>
    </font>
    <font>
      <sz val="9"/>
      <color rgb="FFFFFFFF"/>
      <name val="Arial"/>
    </font>
    <font>
      <sz val="9"/>
      <color rgb="FFD9D9D9"/>
      <name val="Arial"/>
    </font>
    <font>
      <u/>
      <sz val="10"/>
      <color theme="10"/>
      <name val="Arial"/>
      <scheme val="minor"/>
    </font>
    <font>
      <u/>
      <sz val="10"/>
      <color theme="11"/>
      <name val="Arial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FFD966"/>
        <bgColor rgb="FFFFD966"/>
      </patternFill>
    </fill>
    <fill>
      <patternFill patternType="solid">
        <fgColor rgb="FFC27BA0"/>
        <bgColor rgb="FFC27BA0"/>
      </patternFill>
    </fill>
    <fill>
      <patternFill patternType="solid">
        <fgColor rgb="FF000000"/>
        <bgColor rgb="FF000000"/>
      </patternFill>
    </fill>
    <fill>
      <patternFill patternType="solid">
        <fgColor rgb="FFC9DAF8"/>
        <bgColor rgb="FFC9DAF8"/>
      </patternFill>
    </fill>
    <fill>
      <patternFill patternType="solid">
        <fgColor rgb="FFFEFEFE"/>
        <bgColor rgb="FFFEFEFE"/>
      </patternFill>
    </fill>
    <fill>
      <patternFill patternType="solid">
        <fgColor rgb="FFD9EAD3"/>
        <bgColor rgb="FFD9EAD3"/>
      </patternFill>
    </fill>
    <fill>
      <patternFill patternType="solid">
        <fgColor rgb="FF990000"/>
        <bgColor rgb="FF990000"/>
      </patternFill>
    </fill>
    <fill>
      <patternFill patternType="solid">
        <fgColor rgb="FF999999"/>
        <bgColor rgb="FF999999"/>
      </patternFill>
    </fill>
    <fill>
      <patternFill patternType="solid">
        <fgColor rgb="FFCFE2F3"/>
        <bgColor rgb="FFCFE2F3"/>
      </patternFill>
    </fill>
    <fill>
      <patternFill patternType="solid">
        <fgColor rgb="FFEA9999"/>
        <bgColor rgb="FFEA9999"/>
      </patternFill>
    </fill>
    <fill>
      <patternFill patternType="solid">
        <fgColor rgb="FF1155CC"/>
        <bgColor rgb="FF1155CC"/>
      </patternFill>
    </fill>
    <fill>
      <patternFill patternType="solid">
        <fgColor rgb="FF0000FF"/>
        <bgColor rgb="FF0000FF"/>
      </patternFill>
    </fill>
    <fill>
      <patternFill patternType="solid">
        <fgColor rgb="FFFF9900"/>
        <bgColor rgb="FFFF9900"/>
      </patternFill>
    </fill>
    <fill>
      <patternFill patternType="solid">
        <fgColor rgb="FF073763"/>
        <bgColor rgb="FF073763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D9D9D9"/>
      </patternFill>
    </fill>
    <fill>
      <patternFill patternType="solid">
        <fgColor theme="9" tint="0.39997558519241921"/>
        <bgColor rgb="FFCCCCCC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9D9D9"/>
      </patternFill>
    </fill>
    <fill>
      <patternFill patternType="solid">
        <fgColor theme="9" tint="0.79998168889431442"/>
        <bgColor rgb="FFCCCCC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37">
    <xf numFmtId="0" fontId="0" fillId="0" borderId="0" xfId="0" applyFont="1" applyAlignment="1"/>
    <xf numFmtId="0" fontId="1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3" fillId="2" borderId="0" xfId="0" applyNumberFormat="1" applyFont="1" applyFill="1" applyAlignment="1"/>
    <xf numFmtId="165" fontId="2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20" fontId="4" fillId="0" borderId="0" xfId="0" applyNumberFormat="1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Alignment="1">
      <alignment horizontal="left"/>
    </xf>
    <xf numFmtId="0" fontId="5" fillId="3" borderId="1" xfId="0" applyFont="1" applyFill="1" applyBorder="1" applyAlignment="1"/>
    <xf numFmtId="0" fontId="2" fillId="3" borderId="0" xfId="0" applyFont="1" applyFill="1" applyAlignment="1">
      <alignment horizontal="center"/>
    </xf>
    <xf numFmtId="0" fontId="5" fillId="3" borderId="2" xfId="0" applyFont="1" applyFill="1" applyBorder="1" applyAlignment="1"/>
    <xf numFmtId="165" fontId="2" fillId="0" borderId="0" xfId="0" applyNumberFormat="1" applyFont="1"/>
    <xf numFmtId="0" fontId="5" fillId="0" borderId="1" xfId="0" applyFont="1" applyBorder="1" applyAlignment="1"/>
    <xf numFmtId="0" fontId="6" fillId="0" borderId="0" xfId="0" applyFont="1" applyAlignment="1">
      <alignment horizontal="center"/>
    </xf>
    <xf numFmtId="0" fontId="5" fillId="0" borderId="2" xfId="0" applyFont="1" applyBorder="1" applyAlignment="1"/>
    <xf numFmtId="20" fontId="2" fillId="0" borderId="0" xfId="0" applyNumberFormat="1" applyFont="1" applyAlignment="1">
      <alignment horizontal="left"/>
    </xf>
    <xf numFmtId="0" fontId="5" fillId="0" borderId="3" xfId="0" applyFont="1" applyBorder="1" applyAlignment="1"/>
    <xf numFmtId="0" fontId="5" fillId="0" borderId="4" xfId="0" applyFont="1" applyBorder="1" applyAlignment="1"/>
    <xf numFmtId="0" fontId="5" fillId="5" borderId="1" xfId="0" applyFont="1" applyFill="1" applyBorder="1" applyAlignment="1"/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0" fontId="5" fillId="3" borderId="5" xfId="0" applyFont="1" applyFill="1" applyBorder="1" applyAlignment="1"/>
    <xf numFmtId="0" fontId="5" fillId="3" borderId="6" xfId="0" applyFont="1" applyFill="1" applyBorder="1" applyAlignment="1"/>
    <xf numFmtId="0" fontId="5" fillId="0" borderId="0" xfId="0" applyFont="1" applyAlignment="1"/>
    <xf numFmtId="0" fontId="2" fillId="0" borderId="0" xfId="0" applyFont="1"/>
    <xf numFmtId="164" fontId="2" fillId="0" borderId="0" xfId="0" applyNumberFormat="1" applyFont="1"/>
    <xf numFmtId="164" fontId="1" fillId="2" borderId="0" xfId="0" applyNumberFormat="1" applyFont="1" applyFill="1" applyAlignment="1"/>
    <xf numFmtId="0" fontId="7" fillId="0" borderId="0" xfId="0" applyFont="1" applyAlignment="1"/>
    <xf numFmtId="0" fontId="7" fillId="0" borderId="0" xfId="0" applyFont="1"/>
    <xf numFmtId="0" fontId="3" fillId="2" borderId="0" xfId="0" applyFont="1" applyFill="1" applyAlignment="1"/>
    <xf numFmtId="0" fontId="8" fillId="2" borderId="0" xfId="0" applyFont="1" applyFill="1"/>
    <xf numFmtId="164" fontId="3" fillId="6" borderId="0" xfId="0" applyNumberFormat="1" applyFont="1" applyFill="1" applyAlignment="1"/>
    <xf numFmtId="0" fontId="3" fillId="6" borderId="0" xfId="0" applyFont="1" applyFill="1" applyAlignment="1"/>
    <xf numFmtId="0" fontId="2" fillId="6" borderId="0" xfId="0" applyFont="1" applyFill="1"/>
    <xf numFmtId="0" fontId="2" fillId="6" borderId="0" xfId="0" applyFont="1" applyFill="1" applyAlignment="1"/>
    <xf numFmtId="0" fontId="2" fillId="7" borderId="0" xfId="0" applyFont="1" applyFill="1"/>
    <xf numFmtId="0" fontId="3" fillId="7" borderId="0" xfId="0" applyFont="1" applyFill="1" applyAlignment="1"/>
    <xf numFmtId="0" fontId="2" fillId="8" borderId="0" xfId="0" applyFont="1" applyFill="1" applyAlignment="1"/>
    <xf numFmtId="0" fontId="2" fillId="0" borderId="0" xfId="0" applyFont="1"/>
    <xf numFmtId="0" fontId="1" fillId="2" borderId="0" xfId="0" applyFont="1" applyFill="1" applyAlignment="1"/>
    <xf numFmtId="0" fontId="9" fillId="0" borderId="0" xfId="0" applyFont="1" applyAlignment="1"/>
    <xf numFmtId="164" fontId="3" fillId="2" borderId="0" xfId="0" applyNumberFormat="1" applyFont="1" applyFill="1" applyAlignment="1">
      <alignment horizontal="right"/>
    </xf>
    <xf numFmtId="0" fontId="10" fillId="0" borderId="0" xfId="0" applyFont="1" applyAlignment="1"/>
    <xf numFmtId="20" fontId="10" fillId="0" borderId="0" xfId="0" applyNumberFormat="1" applyFont="1" applyAlignment="1">
      <alignment horizontal="right"/>
    </xf>
    <xf numFmtId="9" fontId="2" fillId="0" borderId="0" xfId="0" applyNumberFormat="1" applyFont="1"/>
    <xf numFmtId="9" fontId="2" fillId="0" borderId="0" xfId="0" applyNumberFormat="1" applyFont="1" applyAlignment="1"/>
    <xf numFmtId="0" fontId="9" fillId="0" borderId="0" xfId="0" applyFont="1" applyAlignment="1">
      <alignment horizontal="center"/>
    </xf>
    <xf numFmtId="0" fontId="2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9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15" fillId="0" borderId="3" xfId="0" applyFont="1" applyBorder="1" applyAlignment="1"/>
    <xf numFmtId="0" fontId="16" fillId="0" borderId="0" xfId="0" applyFont="1" applyAlignment="1"/>
    <xf numFmtId="0" fontId="15" fillId="0" borderId="7" xfId="0" applyFont="1" applyBorder="1" applyAlignment="1"/>
    <xf numFmtId="0" fontId="5" fillId="5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0" borderId="0" xfId="0" applyFont="1" applyAlignment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/>
    <xf numFmtId="0" fontId="17" fillId="12" borderId="0" xfId="0" applyFont="1" applyFill="1" applyAlignment="1">
      <alignment horizontal="left"/>
    </xf>
    <xf numFmtId="0" fontId="3" fillId="2" borderId="0" xfId="0" applyFont="1" applyFill="1"/>
    <xf numFmtId="166" fontId="10" fillId="0" borderId="0" xfId="0" applyNumberFormat="1" applyFont="1" applyAlignment="1"/>
    <xf numFmtId="0" fontId="18" fillId="13" borderId="0" xfId="0" applyFont="1" applyFill="1" applyAlignment="1">
      <alignment horizontal="center"/>
    </xf>
    <xf numFmtId="166" fontId="10" fillId="0" borderId="0" xfId="0" applyNumberFormat="1" applyFont="1" applyAlignment="1"/>
    <xf numFmtId="166" fontId="2" fillId="0" borderId="0" xfId="0" applyNumberFormat="1" applyFont="1"/>
    <xf numFmtId="0" fontId="18" fillId="0" borderId="0" xfId="0" applyFont="1" applyAlignment="1">
      <alignment horizontal="center"/>
    </xf>
    <xf numFmtId="0" fontId="19" fillId="14" borderId="0" xfId="0" applyFont="1" applyFill="1" applyAlignment="1">
      <alignment horizontal="center"/>
    </xf>
    <xf numFmtId="0" fontId="18" fillId="15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166" fontId="18" fillId="0" borderId="0" xfId="0" applyNumberFormat="1" applyFont="1" applyAlignment="1">
      <alignment horizontal="right"/>
    </xf>
    <xf numFmtId="0" fontId="18" fillId="16" borderId="0" xfId="0" applyFont="1" applyFill="1" applyAlignment="1">
      <alignment horizontal="center"/>
    </xf>
    <xf numFmtId="0" fontId="18" fillId="17" borderId="0" xfId="0" applyFont="1" applyFill="1" applyAlignment="1">
      <alignment horizontal="center"/>
    </xf>
    <xf numFmtId="0" fontId="19" fillId="18" borderId="0" xfId="0" applyFont="1" applyFill="1" applyAlignment="1">
      <alignment horizontal="center"/>
    </xf>
    <xf numFmtId="0" fontId="19" fillId="19" borderId="0" xfId="0" applyFont="1" applyFill="1" applyAlignment="1">
      <alignment horizontal="center"/>
    </xf>
    <xf numFmtId="0" fontId="18" fillId="20" borderId="0" xfId="0" applyFont="1" applyFill="1" applyAlignment="1">
      <alignment horizontal="center"/>
    </xf>
    <xf numFmtId="0" fontId="20" fillId="21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164" fontId="3" fillId="22" borderId="0" xfId="0" applyNumberFormat="1" applyFont="1" applyFill="1" applyAlignment="1"/>
    <xf numFmtId="0" fontId="0" fillId="23" borderId="0" xfId="0" applyFont="1" applyFill="1" applyAlignment="1"/>
    <xf numFmtId="0" fontId="2" fillId="23" borderId="0" xfId="0" applyFont="1" applyFill="1" applyAlignment="1"/>
    <xf numFmtId="0" fontId="5" fillId="24" borderId="1" xfId="0" applyFont="1" applyFill="1" applyBorder="1" applyAlignment="1"/>
    <xf numFmtId="0" fontId="2" fillId="25" borderId="0" xfId="0" applyFont="1" applyFill="1" applyAlignment="1">
      <alignment horizontal="center"/>
    </xf>
    <xf numFmtId="0" fontId="5" fillId="24" borderId="2" xfId="0" applyFont="1" applyFill="1" applyBorder="1" applyAlignment="1"/>
    <xf numFmtId="20" fontId="2" fillId="23" borderId="0" xfId="0" applyNumberFormat="1" applyFont="1" applyFill="1" applyAlignment="1"/>
    <xf numFmtId="0" fontId="2" fillId="23" borderId="0" xfId="0" applyFont="1" applyFill="1" applyAlignment="1">
      <alignment horizontal="left"/>
    </xf>
    <xf numFmtId="0" fontId="5" fillId="23" borderId="1" xfId="0" applyFont="1" applyFill="1" applyBorder="1" applyAlignment="1"/>
    <xf numFmtId="0" fontId="2" fillId="23" borderId="0" xfId="0" applyFont="1" applyFill="1" applyAlignment="1">
      <alignment horizontal="center"/>
    </xf>
    <xf numFmtId="0" fontId="5" fillId="23" borderId="2" xfId="0" applyFont="1" applyFill="1" applyBorder="1" applyAlignment="1"/>
    <xf numFmtId="20" fontId="2" fillId="23" borderId="0" xfId="0" applyNumberFormat="1" applyFont="1" applyFill="1" applyAlignment="1">
      <alignment horizontal="left"/>
    </xf>
    <xf numFmtId="0" fontId="5" fillId="25" borderId="1" xfId="0" applyFont="1" applyFill="1" applyBorder="1" applyAlignment="1"/>
    <xf numFmtId="0" fontId="5" fillId="25" borderId="2" xfId="0" applyFont="1" applyFill="1" applyBorder="1" applyAlignment="1"/>
    <xf numFmtId="0" fontId="6" fillId="23" borderId="0" xfId="0" applyFont="1" applyFill="1" applyAlignment="1">
      <alignment horizontal="center"/>
    </xf>
    <xf numFmtId="164" fontId="3" fillId="26" borderId="0" xfId="0" applyNumberFormat="1" applyFont="1" applyFill="1" applyAlignment="1"/>
    <xf numFmtId="0" fontId="0" fillId="27" borderId="0" xfId="0" applyFont="1" applyFill="1" applyAlignment="1"/>
    <xf numFmtId="0" fontId="2" fillId="27" borderId="0" xfId="0" applyFont="1" applyFill="1" applyAlignment="1"/>
    <xf numFmtId="0" fontId="5" fillId="28" borderId="1" xfId="0" applyFont="1" applyFill="1" applyBorder="1" applyAlignment="1"/>
    <xf numFmtId="0" fontId="2" fillId="29" borderId="0" xfId="0" applyFont="1" applyFill="1" applyAlignment="1">
      <alignment horizontal="center"/>
    </xf>
    <xf numFmtId="0" fontId="5" fillId="28" borderId="2" xfId="0" applyFont="1" applyFill="1" applyBorder="1" applyAlignment="1"/>
    <xf numFmtId="0" fontId="2" fillId="27" borderId="0" xfId="0" applyFont="1" applyFill="1" applyAlignment="1">
      <alignment horizontal="left"/>
    </xf>
    <xf numFmtId="20" fontId="2" fillId="27" borderId="0" xfId="0" applyNumberFormat="1" applyFont="1" applyFill="1" applyAlignment="1"/>
    <xf numFmtId="0" fontId="5" fillId="27" borderId="1" xfId="0" applyFont="1" applyFill="1" applyBorder="1" applyAlignment="1"/>
    <xf numFmtId="0" fontId="2" fillId="27" borderId="0" xfId="0" applyFont="1" applyFill="1" applyAlignment="1">
      <alignment horizontal="center"/>
    </xf>
    <xf numFmtId="0" fontId="5" fillId="27" borderId="2" xfId="0" applyFont="1" applyFill="1" applyBorder="1" applyAlignment="1"/>
    <xf numFmtId="20" fontId="2" fillId="27" borderId="0" xfId="0" applyNumberFormat="1" applyFont="1" applyFill="1" applyAlignment="1">
      <alignment horizontal="left"/>
    </xf>
    <xf numFmtId="0" fontId="5" fillId="29" borderId="1" xfId="0" applyFont="1" applyFill="1" applyBorder="1" applyAlignment="1"/>
    <xf numFmtId="0" fontId="5" fillId="29" borderId="2" xfId="0" applyFont="1" applyFill="1" applyBorder="1" applyAlignment="1"/>
    <xf numFmtId="0" fontId="5" fillId="27" borderId="5" xfId="0" applyFont="1" applyFill="1" applyBorder="1" applyAlignment="1"/>
    <xf numFmtId="0" fontId="5" fillId="27" borderId="6" xfId="0" applyFont="1" applyFill="1" applyBorder="1" applyAlignme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N1096"/>
  <sheetViews>
    <sheetView tabSelected="1" workbookViewId="0">
      <pane ySplit="1" topLeftCell="A61" activePane="bottomLeft" state="frozen"/>
      <selection pane="bottomLeft" activeCell="B66" sqref="B66"/>
    </sheetView>
  </sheetViews>
  <sheetFormatPr baseColWidth="10" defaultColWidth="12.6640625" defaultRowHeight="15.75" customHeight="1" x14ac:dyDescent="0"/>
  <cols>
    <col min="1" max="1" width="10.33203125" customWidth="1"/>
    <col min="2" max="2" width="18.6640625" customWidth="1"/>
    <col min="13" max="13" width="47.5" customWidth="1"/>
  </cols>
  <sheetData>
    <row r="1" spans="1:14" ht="15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2" t="s">
        <v>13</v>
      </c>
    </row>
    <row r="2" spans="1:14" ht="15.75" customHeight="1">
      <c r="A2" s="5">
        <v>45200</v>
      </c>
      <c r="B2" s="6">
        <v>45200</v>
      </c>
      <c r="D2" s="7" t="s">
        <v>14</v>
      </c>
      <c r="E2" s="7" t="s">
        <v>14</v>
      </c>
      <c r="F2" s="7" t="s">
        <v>15</v>
      </c>
      <c r="G2" s="8">
        <v>24</v>
      </c>
      <c r="H2" s="8">
        <v>21</v>
      </c>
      <c r="I2" s="7" t="s">
        <v>16</v>
      </c>
      <c r="J2" s="9"/>
      <c r="K2" s="10">
        <v>0.5625</v>
      </c>
      <c r="L2" s="9"/>
      <c r="M2" s="11"/>
      <c r="N2" s="9"/>
    </row>
    <row r="3" spans="1:14" ht="15.75" customHeight="1">
      <c r="A3" s="5">
        <f t="shared" ref="A3:A23" si="0">IF(B3="",A2,B3)</f>
        <v>45200</v>
      </c>
      <c r="G3" s="12"/>
      <c r="H3" s="12"/>
      <c r="K3" s="13"/>
      <c r="M3" s="14"/>
    </row>
    <row r="4" spans="1:14">
      <c r="A4" s="5">
        <f t="shared" si="0"/>
        <v>45200</v>
      </c>
      <c r="C4" s="13">
        <v>0.70833333333333337</v>
      </c>
      <c r="D4" s="2" t="s">
        <v>17</v>
      </c>
      <c r="E4" s="2" t="s">
        <v>18</v>
      </c>
      <c r="F4" s="15" t="s">
        <v>19</v>
      </c>
      <c r="G4" s="16">
        <v>3</v>
      </c>
      <c r="H4" s="16">
        <v>17</v>
      </c>
      <c r="I4" s="17" t="s">
        <v>20</v>
      </c>
      <c r="J4" s="2" t="s">
        <v>21</v>
      </c>
      <c r="K4" s="13">
        <v>0.70833333333333337</v>
      </c>
      <c r="L4" s="2" t="s">
        <v>22</v>
      </c>
      <c r="M4" s="4" t="s">
        <v>23</v>
      </c>
    </row>
    <row r="5" spans="1:14">
      <c r="A5" s="5">
        <f t="shared" si="0"/>
        <v>45200</v>
      </c>
      <c r="D5" s="2" t="s">
        <v>17</v>
      </c>
      <c r="E5" s="2" t="s">
        <v>18</v>
      </c>
      <c r="F5" s="15" t="s">
        <v>24</v>
      </c>
      <c r="G5" s="16">
        <v>4</v>
      </c>
      <c r="H5" s="16">
        <v>18</v>
      </c>
      <c r="I5" s="17" t="s">
        <v>25</v>
      </c>
      <c r="J5" s="2" t="s">
        <v>21</v>
      </c>
      <c r="K5" s="13">
        <v>0.75</v>
      </c>
      <c r="L5" s="2" t="s">
        <v>26</v>
      </c>
      <c r="M5" s="4" t="s">
        <v>23</v>
      </c>
    </row>
    <row r="6" spans="1:14">
      <c r="A6" s="5">
        <f t="shared" si="0"/>
        <v>45200</v>
      </c>
      <c r="C6" s="13"/>
      <c r="D6" s="2" t="s">
        <v>17</v>
      </c>
      <c r="E6" s="2" t="s">
        <v>18</v>
      </c>
      <c r="F6" s="15" t="s">
        <v>27</v>
      </c>
      <c r="G6" s="16">
        <v>6</v>
      </c>
      <c r="H6" s="16">
        <v>12</v>
      </c>
      <c r="I6" s="17" t="s">
        <v>28</v>
      </c>
      <c r="J6" s="2" t="s">
        <v>21</v>
      </c>
      <c r="K6" s="13">
        <v>0.79166666666666663</v>
      </c>
      <c r="L6" s="2" t="s">
        <v>16</v>
      </c>
      <c r="M6" s="4" t="s">
        <v>23</v>
      </c>
    </row>
    <row r="7" spans="1:14" ht="15.75" customHeight="1">
      <c r="A7" s="5">
        <f t="shared" si="0"/>
        <v>45200</v>
      </c>
      <c r="C7" s="13">
        <v>0.83333333333333337</v>
      </c>
      <c r="G7" s="12"/>
      <c r="H7" s="12"/>
      <c r="K7" s="13"/>
      <c r="M7" s="14"/>
    </row>
    <row r="8" spans="1:14" ht="15.75" customHeight="1">
      <c r="A8" s="5">
        <f t="shared" si="0"/>
        <v>45200</v>
      </c>
      <c r="G8" s="12"/>
      <c r="H8" s="12"/>
      <c r="K8" s="13"/>
      <c r="M8" s="14"/>
    </row>
    <row r="9" spans="1:14" ht="15.75" customHeight="1">
      <c r="A9" s="5">
        <f t="shared" si="0"/>
        <v>45200</v>
      </c>
      <c r="G9" s="12"/>
      <c r="H9" s="12"/>
      <c r="K9" s="13"/>
      <c r="M9" s="14"/>
    </row>
    <row r="10" spans="1:14" ht="15.75" customHeight="1">
      <c r="A10" s="5">
        <f t="shared" si="0"/>
        <v>45207</v>
      </c>
      <c r="B10" s="18">
        <f>B2+7</f>
        <v>45207</v>
      </c>
      <c r="G10" s="12"/>
      <c r="H10" s="12"/>
      <c r="K10" s="13"/>
      <c r="M10" s="14"/>
    </row>
    <row r="11" spans="1:14" ht="15.75" customHeight="1">
      <c r="A11" s="5">
        <f t="shared" si="0"/>
        <v>45207</v>
      </c>
      <c r="C11" s="13">
        <v>0.66666666666666663</v>
      </c>
      <c r="F11" s="2" t="s">
        <v>29</v>
      </c>
      <c r="G11" s="12"/>
      <c r="H11" s="12"/>
      <c r="J11" s="2" t="s">
        <v>21</v>
      </c>
      <c r="K11" s="13">
        <v>0.66666666666666663</v>
      </c>
      <c r="M11" s="4" t="s">
        <v>23</v>
      </c>
    </row>
    <row r="12" spans="1:14">
      <c r="A12" s="5">
        <f t="shared" si="0"/>
        <v>45207</v>
      </c>
      <c r="D12" s="2" t="s">
        <v>17</v>
      </c>
      <c r="E12" s="2" t="s">
        <v>18</v>
      </c>
      <c r="F12" s="15" t="s">
        <v>30</v>
      </c>
      <c r="G12" s="16">
        <v>13</v>
      </c>
      <c r="H12" s="16">
        <v>7</v>
      </c>
      <c r="I12" s="17" t="s">
        <v>25</v>
      </c>
      <c r="J12" s="2" t="s">
        <v>21</v>
      </c>
      <c r="K12" s="13">
        <v>0.70833333333333337</v>
      </c>
      <c r="L12" s="2" t="s">
        <v>16</v>
      </c>
      <c r="M12" s="4" t="s">
        <v>23</v>
      </c>
    </row>
    <row r="13" spans="1:14">
      <c r="A13" s="5">
        <f t="shared" si="0"/>
        <v>45207</v>
      </c>
      <c r="D13" s="2" t="s">
        <v>17</v>
      </c>
      <c r="E13" s="2" t="s">
        <v>18</v>
      </c>
      <c r="F13" s="15" t="s">
        <v>28</v>
      </c>
      <c r="G13" s="16">
        <v>14</v>
      </c>
      <c r="H13" s="16">
        <v>4</v>
      </c>
      <c r="I13" s="17" t="s">
        <v>20</v>
      </c>
      <c r="J13" s="2" t="s">
        <v>21</v>
      </c>
      <c r="K13" s="13">
        <v>0.75</v>
      </c>
      <c r="L13" s="2" t="s">
        <v>16</v>
      </c>
      <c r="M13" s="4" t="s">
        <v>23</v>
      </c>
    </row>
    <row r="14" spans="1:14">
      <c r="A14" s="5">
        <f t="shared" si="0"/>
        <v>45207</v>
      </c>
      <c r="D14" s="2" t="s">
        <v>17</v>
      </c>
      <c r="E14" s="2" t="s">
        <v>31</v>
      </c>
      <c r="F14" s="19" t="s">
        <v>32</v>
      </c>
      <c r="G14" s="20">
        <v>7</v>
      </c>
      <c r="H14" s="20">
        <v>10</v>
      </c>
      <c r="I14" s="21" t="s">
        <v>33</v>
      </c>
      <c r="J14" s="2" t="s">
        <v>21</v>
      </c>
      <c r="K14" s="13">
        <v>0.79166666666666663</v>
      </c>
      <c r="L14" s="2" t="s">
        <v>26</v>
      </c>
      <c r="M14" s="4" t="s">
        <v>23</v>
      </c>
    </row>
    <row r="15" spans="1:14" ht="15.75" customHeight="1">
      <c r="A15" s="5">
        <f t="shared" si="0"/>
        <v>45207</v>
      </c>
      <c r="C15" s="13">
        <v>0.83333333333333337</v>
      </c>
      <c r="D15" s="103" t="s">
        <v>34</v>
      </c>
      <c r="E15" s="104"/>
      <c r="F15" s="104"/>
      <c r="G15" s="104"/>
      <c r="H15" s="104"/>
      <c r="I15" s="104"/>
      <c r="K15" s="13"/>
      <c r="M15" s="14"/>
    </row>
    <row r="16" spans="1:14" ht="15.75" customHeight="1">
      <c r="A16" s="5">
        <f t="shared" si="0"/>
        <v>45207</v>
      </c>
      <c r="G16" s="12"/>
      <c r="H16" s="12"/>
      <c r="K16" s="13"/>
      <c r="M16" s="14"/>
    </row>
    <row r="17" spans="1:13" ht="15.75" customHeight="1">
      <c r="A17" s="5">
        <f t="shared" si="0"/>
        <v>45207</v>
      </c>
      <c r="G17" s="12"/>
      <c r="H17" s="12"/>
      <c r="K17" s="13"/>
      <c r="M17" s="14"/>
    </row>
    <row r="18" spans="1:13" ht="15.75" customHeight="1">
      <c r="A18" s="5">
        <f t="shared" si="0"/>
        <v>45207</v>
      </c>
      <c r="G18" s="12"/>
      <c r="H18" s="12"/>
      <c r="K18" s="13"/>
      <c r="M18" s="14"/>
    </row>
    <row r="19" spans="1:13" ht="15.75" customHeight="1">
      <c r="A19" s="5">
        <f t="shared" si="0"/>
        <v>45214</v>
      </c>
      <c r="B19" s="18">
        <f>B10+7</f>
        <v>45214</v>
      </c>
      <c r="C19" s="13">
        <v>0.45833333333333331</v>
      </c>
      <c r="D19" s="2" t="s">
        <v>14</v>
      </c>
      <c r="E19" s="2" t="s">
        <v>14</v>
      </c>
      <c r="F19" s="2" t="s">
        <v>16</v>
      </c>
      <c r="G19" s="3">
        <v>18</v>
      </c>
      <c r="H19" s="3">
        <v>22</v>
      </c>
      <c r="I19" s="2" t="s">
        <v>35</v>
      </c>
      <c r="J19" s="2" t="s">
        <v>36</v>
      </c>
      <c r="K19" s="13">
        <v>0.47916666666666669</v>
      </c>
      <c r="M19" s="22">
        <v>0.45833333333333331</v>
      </c>
    </row>
    <row r="20" spans="1:13" ht="15.75" customHeight="1">
      <c r="A20" s="5">
        <f t="shared" si="0"/>
        <v>45214</v>
      </c>
      <c r="C20" s="13"/>
      <c r="D20" s="2" t="s">
        <v>37</v>
      </c>
      <c r="E20" s="2" t="s">
        <v>37</v>
      </c>
      <c r="F20" s="2" t="s">
        <v>38</v>
      </c>
      <c r="G20" s="3">
        <v>19</v>
      </c>
      <c r="H20" s="3">
        <v>20</v>
      </c>
      <c r="I20" s="2" t="s">
        <v>39</v>
      </c>
      <c r="J20" s="2" t="s">
        <v>36</v>
      </c>
      <c r="K20" s="13">
        <v>0.53472222222222221</v>
      </c>
      <c r="L20" s="2" t="s">
        <v>40</v>
      </c>
      <c r="M20" s="4" t="s">
        <v>23</v>
      </c>
    </row>
    <row r="21" spans="1:13" ht="15.75" customHeight="1">
      <c r="A21" s="5">
        <f t="shared" si="0"/>
        <v>45214</v>
      </c>
      <c r="C21" s="13"/>
      <c r="G21" s="12"/>
      <c r="H21" s="12"/>
      <c r="K21" s="13"/>
      <c r="M21" s="4" t="s">
        <v>23</v>
      </c>
    </row>
    <row r="22" spans="1:13">
      <c r="A22" s="5">
        <f t="shared" si="0"/>
        <v>45214</v>
      </c>
      <c r="C22" s="13"/>
      <c r="D22" s="2" t="s">
        <v>17</v>
      </c>
      <c r="E22" s="2" t="s">
        <v>31</v>
      </c>
      <c r="F22" s="19" t="s">
        <v>41</v>
      </c>
      <c r="G22" s="3">
        <v>0</v>
      </c>
      <c r="H22" s="3">
        <v>5</v>
      </c>
      <c r="I22" s="21" t="s">
        <v>42</v>
      </c>
      <c r="J22" s="2" t="s">
        <v>43</v>
      </c>
      <c r="K22" s="13">
        <v>0.58333333333333337</v>
      </c>
      <c r="L22" s="2" t="s">
        <v>44</v>
      </c>
      <c r="M22" s="4" t="s">
        <v>23</v>
      </c>
    </row>
    <row r="23" spans="1:13">
      <c r="A23" s="5">
        <f t="shared" si="0"/>
        <v>45214</v>
      </c>
      <c r="C23" s="13"/>
      <c r="D23" s="2" t="s">
        <v>17</v>
      </c>
      <c r="E23" s="2" t="s">
        <v>31</v>
      </c>
      <c r="F23" s="23" t="s">
        <v>32</v>
      </c>
      <c r="G23" s="3">
        <v>12</v>
      </c>
      <c r="H23" s="3">
        <v>0</v>
      </c>
      <c r="I23" s="24" t="s">
        <v>45</v>
      </c>
      <c r="J23" s="2" t="s">
        <v>46</v>
      </c>
      <c r="K23" s="13">
        <v>0.58333333333333337</v>
      </c>
      <c r="L23" s="2" t="s">
        <v>16</v>
      </c>
      <c r="M23" s="4" t="s">
        <v>23</v>
      </c>
    </row>
    <row r="24" spans="1:13">
      <c r="A24" s="5">
        <f t="shared" ref="A24:A30" si="1">IF(B24="",A22,B24)</f>
        <v>45214</v>
      </c>
      <c r="C24" s="13"/>
      <c r="D24" s="2" t="s">
        <v>17</v>
      </c>
      <c r="E24" s="2" t="s">
        <v>18</v>
      </c>
      <c r="F24" s="25" t="s">
        <v>25</v>
      </c>
      <c r="G24" s="3">
        <v>14</v>
      </c>
      <c r="H24" s="3">
        <v>4</v>
      </c>
      <c r="I24" s="26" t="s">
        <v>27</v>
      </c>
      <c r="J24" s="2" t="s">
        <v>43</v>
      </c>
      <c r="K24" s="13">
        <v>0.625</v>
      </c>
      <c r="L24" s="2" t="s">
        <v>26</v>
      </c>
      <c r="M24" s="4" t="s">
        <v>23</v>
      </c>
    </row>
    <row r="25" spans="1:13" s="107" customFormat="1">
      <c r="A25" s="106">
        <f t="shared" si="1"/>
        <v>45214</v>
      </c>
      <c r="C25" s="112"/>
      <c r="D25" s="108" t="s">
        <v>17</v>
      </c>
      <c r="E25" s="108" t="s">
        <v>31</v>
      </c>
      <c r="F25" s="114" t="s">
        <v>47</v>
      </c>
      <c r="G25" s="115">
        <v>12</v>
      </c>
      <c r="H25" s="115">
        <v>1</v>
      </c>
      <c r="I25" s="116" t="s">
        <v>48</v>
      </c>
      <c r="J25" s="108" t="s">
        <v>46</v>
      </c>
      <c r="K25" s="112">
        <v>0.625</v>
      </c>
      <c r="L25" s="108" t="s">
        <v>16</v>
      </c>
      <c r="M25" s="113" t="s">
        <v>23</v>
      </c>
    </row>
    <row r="26" spans="1:13">
      <c r="A26" s="5">
        <f t="shared" si="1"/>
        <v>45214</v>
      </c>
      <c r="C26" s="13"/>
      <c r="D26" s="2" t="s">
        <v>17</v>
      </c>
      <c r="E26" s="2" t="s">
        <v>18</v>
      </c>
      <c r="F26" s="27" t="s">
        <v>30</v>
      </c>
      <c r="G26" s="3">
        <v>30</v>
      </c>
      <c r="H26" s="3">
        <v>5</v>
      </c>
      <c r="I26" s="28" t="s">
        <v>49</v>
      </c>
      <c r="J26" s="2" t="s">
        <v>43</v>
      </c>
      <c r="K26" s="13">
        <v>0.66666666666666663</v>
      </c>
      <c r="L26" s="2" t="s">
        <v>50</v>
      </c>
      <c r="M26" s="4" t="s">
        <v>23</v>
      </c>
    </row>
    <row r="27" spans="1:13" s="107" customFormat="1">
      <c r="A27" s="106">
        <f t="shared" si="1"/>
        <v>45214</v>
      </c>
      <c r="C27" s="112">
        <v>0.70833333333333337</v>
      </c>
      <c r="D27" s="108" t="s">
        <v>17</v>
      </c>
      <c r="E27" s="108" t="s">
        <v>31</v>
      </c>
      <c r="F27" s="114" t="s">
        <v>51</v>
      </c>
      <c r="G27" s="115"/>
      <c r="H27" s="115"/>
      <c r="I27" s="116" t="s">
        <v>33</v>
      </c>
      <c r="J27" s="108" t="s">
        <v>46</v>
      </c>
      <c r="K27" s="112">
        <v>0.66666666666666663</v>
      </c>
      <c r="L27" s="108" t="s">
        <v>22</v>
      </c>
      <c r="M27" s="117">
        <v>0.70833333333333337</v>
      </c>
    </row>
    <row r="28" spans="1:13" s="107" customFormat="1">
      <c r="A28" s="106">
        <f t="shared" si="1"/>
        <v>45214</v>
      </c>
      <c r="C28" s="112"/>
      <c r="D28" s="108" t="s">
        <v>17</v>
      </c>
      <c r="E28" s="108" t="s">
        <v>18</v>
      </c>
      <c r="F28" s="109" t="s">
        <v>19</v>
      </c>
      <c r="G28" s="115">
        <v>6</v>
      </c>
      <c r="H28" s="115">
        <v>20</v>
      </c>
      <c r="I28" s="111" t="s">
        <v>28</v>
      </c>
      <c r="J28" s="108" t="s">
        <v>43</v>
      </c>
      <c r="K28" s="112">
        <v>0.70833333333333337</v>
      </c>
      <c r="L28" s="108" t="s">
        <v>22</v>
      </c>
      <c r="M28" s="113" t="s">
        <v>23</v>
      </c>
    </row>
    <row r="29" spans="1:13">
      <c r="A29" s="5">
        <f t="shared" si="1"/>
        <v>45214</v>
      </c>
      <c r="C29" s="13">
        <v>0.79166666666666663</v>
      </c>
      <c r="D29" s="2" t="s">
        <v>17</v>
      </c>
      <c r="E29" s="2" t="s">
        <v>18</v>
      </c>
      <c r="F29" s="25" t="s">
        <v>20</v>
      </c>
      <c r="G29" s="3">
        <v>16</v>
      </c>
      <c r="H29" s="3">
        <v>8</v>
      </c>
      <c r="I29" s="26" t="s">
        <v>24</v>
      </c>
      <c r="J29" s="2" t="s">
        <v>43</v>
      </c>
      <c r="K29" s="13">
        <v>0.75</v>
      </c>
      <c r="L29" s="2" t="s">
        <v>50</v>
      </c>
      <c r="M29" s="22">
        <v>0.79166666666666663</v>
      </c>
    </row>
    <row r="30" spans="1:13" ht="15.75" customHeight="1">
      <c r="A30" s="5">
        <f t="shared" si="1"/>
        <v>45214</v>
      </c>
      <c r="C30" s="13"/>
      <c r="G30" s="12"/>
      <c r="H30" s="12"/>
      <c r="M30" s="14"/>
    </row>
    <row r="31" spans="1:13" ht="15.75" customHeight="1">
      <c r="A31" s="5">
        <f t="shared" ref="A31:A50" si="2">IF(B31="",A30,B31)</f>
        <v>45221</v>
      </c>
      <c r="B31" s="18">
        <f>B19+7</f>
        <v>45221</v>
      </c>
      <c r="D31" s="7" t="s">
        <v>37</v>
      </c>
      <c r="E31" s="7" t="s">
        <v>37</v>
      </c>
      <c r="F31" s="7" t="s">
        <v>52</v>
      </c>
      <c r="G31" s="29"/>
      <c r="H31" s="29"/>
      <c r="I31" s="7" t="s">
        <v>38</v>
      </c>
      <c r="K31" s="10">
        <v>0.625</v>
      </c>
    </row>
    <row r="32" spans="1:13">
      <c r="A32" s="5">
        <f t="shared" si="2"/>
        <v>45221</v>
      </c>
      <c r="C32" s="13">
        <v>0.70833333333333337</v>
      </c>
      <c r="D32" s="2" t="s">
        <v>17</v>
      </c>
      <c r="E32" s="2" t="s">
        <v>18</v>
      </c>
      <c r="F32" s="15" t="s">
        <v>30</v>
      </c>
      <c r="G32" s="16">
        <v>24</v>
      </c>
      <c r="H32" s="16">
        <v>3</v>
      </c>
      <c r="I32" s="17" t="s">
        <v>24</v>
      </c>
      <c r="J32" s="2" t="s">
        <v>43</v>
      </c>
      <c r="K32" s="13">
        <v>0.70833333333333337</v>
      </c>
      <c r="L32" s="2" t="s">
        <v>44</v>
      </c>
      <c r="M32" s="22">
        <v>0.70833333333333337</v>
      </c>
    </row>
    <row r="33" spans="1:13" s="107" customFormat="1">
      <c r="A33" s="106">
        <f t="shared" si="2"/>
        <v>45221</v>
      </c>
      <c r="D33" s="108" t="s">
        <v>17</v>
      </c>
      <c r="E33" s="108" t="s">
        <v>31</v>
      </c>
      <c r="F33" s="114" t="s">
        <v>51</v>
      </c>
      <c r="G33" s="120">
        <v>0</v>
      </c>
      <c r="H33" s="120">
        <v>5</v>
      </c>
      <c r="I33" s="116" t="s">
        <v>47</v>
      </c>
      <c r="J33" s="108" t="s">
        <v>46</v>
      </c>
      <c r="K33" s="112">
        <v>0.70833333333333337</v>
      </c>
      <c r="L33" s="108" t="s">
        <v>16</v>
      </c>
      <c r="M33" s="113" t="s">
        <v>23</v>
      </c>
    </row>
    <row r="34" spans="1:13" s="107" customFormat="1">
      <c r="A34" s="106">
        <f t="shared" si="2"/>
        <v>45221</v>
      </c>
      <c r="D34" s="108" t="s">
        <v>17</v>
      </c>
      <c r="E34" s="108" t="s">
        <v>18</v>
      </c>
      <c r="F34" s="118" t="s">
        <v>25</v>
      </c>
      <c r="G34" s="110">
        <v>8</v>
      </c>
      <c r="H34" s="110">
        <v>12</v>
      </c>
      <c r="I34" s="119" t="s">
        <v>28</v>
      </c>
      <c r="J34" s="108" t="s">
        <v>43</v>
      </c>
      <c r="K34" s="112">
        <v>0.75</v>
      </c>
      <c r="L34" s="108" t="s">
        <v>22</v>
      </c>
      <c r="M34" s="113" t="s">
        <v>23</v>
      </c>
    </row>
    <row r="35" spans="1:13">
      <c r="A35" s="5">
        <f t="shared" si="2"/>
        <v>45221</v>
      </c>
      <c r="D35" s="2" t="s">
        <v>17</v>
      </c>
      <c r="E35" s="2" t="s">
        <v>31</v>
      </c>
      <c r="F35" s="19" t="s">
        <v>33</v>
      </c>
      <c r="G35" s="3">
        <v>9</v>
      </c>
      <c r="H35" s="3">
        <v>2</v>
      </c>
      <c r="I35" s="21" t="s">
        <v>45</v>
      </c>
      <c r="J35" s="2" t="s">
        <v>46</v>
      </c>
      <c r="K35" s="13">
        <v>0.75</v>
      </c>
      <c r="L35" s="2" t="s">
        <v>16</v>
      </c>
      <c r="M35" s="4" t="s">
        <v>23</v>
      </c>
    </row>
    <row r="36" spans="1:13">
      <c r="A36" s="5">
        <f t="shared" si="2"/>
        <v>45221</v>
      </c>
      <c r="D36" s="2" t="s">
        <v>17</v>
      </c>
      <c r="E36" s="2" t="s">
        <v>18</v>
      </c>
      <c r="F36" s="15" t="s">
        <v>19</v>
      </c>
      <c r="G36" s="16">
        <v>18</v>
      </c>
      <c r="H36" s="16">
        <v>3</v>
      </c>
      <c r="I36" s="17" t="s">
        <v>27</v>
      </c>
      <c r="J36" s="2" t="s">
        <v>43</v>
      </c>
      <c r="K36" s="13">
        <v>0.79166666666666663</v>
      </c>
      <c r="L36" s="2" t="s">
        <v>50</v>
      </c>
      <c r="M36" s="4" t="s">
        <v>23</v>
      </c>
    </row>
    <row r="37" spans="1:13">
      <c r="A37" s="5">
        <f t="shared" si="2"/>
        <v>45221</v>
      </c>
      <c r="D37" s="2" t="s">
        <v>17</v>
      </c>
      <c r="E37" s="2" t="s">
        <v>31</v>
      </c>
      <c r="F37" s="19" t="s">
        <v>42</v>
      </c>
      <c r="G37" s="3">
        <v>11</v>
      </c>
      <c r="H37" s="3">
        <v>1</v>
      </c>
      <c r="I37" s="21" t="s">
        <v>48</v>
      </c>
      <c r="J37" s="2" t="s">
        <v>46</v>
      </c>
      <c r="K37" s="13">
        <v>0.79166666666666663</v>
      </c>
      <c r="L37" s="2" t="s">
        <v>50</v>
      </c>
      <c r="M37" s="4" t="s">
        <v>23</v>
      </c>
    </row>
    <row r="38" spans="1:13" ht="15.75" customHeight="1">
      <c r="A38" s="5">
        <f t="shared" si="2"/>
        <v>45221</v>
      </c>
      <c r="C38" s="13">
        <v>0.84722222222222221</v>
      </c>
      <c r="G38" s="12"/>
      <c r="H38" s="12"/>
      <c r="K38" s="13"/>
      <c r="M38" s="4"/>
    </row>
    <row r="39" spans="1:13" ht="15.75" customHeight="1">
      <c r="A39" s="5">
        <f t="shared" si="2"/>
        <v>45221</v>
      </c>
      <c r="C39" s="13"/>
      <c r="G39" s="12"/>
      <c r="H39" s="12"/>
      <c r="K39" s="13"/>
      <c r="M39" s="4"/>
    </row>
    <row r="40" spans="1:13" ht="15.75" customHeight="1">
      <c r="A40" s="5">
        <f t="shared" si="2"/>
        <v>45221</v>
      </c>
      <c r="G40" s="12"/>
      <c r="H40" s="12"/>
      <c r="K40" s="13"/>
      <c r="M40" s="14"/>
    </row>
    <row r="41" spans="1:13" ht="15.75" customHeight="1">
      <c r="A41" s="5">
        <f t="shared" si="2"/>
        <v>45221</v>
      </c>
      <c r="G41" s="12"/>
      <c r="H41" s="12"/>
      <c r="K41" s="13"/>
      <c r="M41" s="14"/>
    </row>
    <row r="42" spans="1:13" ht="15.75" customHeight="1">
      <c r="A42" s="5">
        <f t="shared" si="2"/>
        <v>45228</v>
      </c>
      <c r="B42" s="18">
        <f>B31+7</f>
        <v>45228</v>
      </c>
      <c r="C42" s="13">
        <v>0.59722222222222221</v>
      </c>
      <c r="D42" s="2" t="s">
        <v>37</v>
      </c>
      <c r="E42" s="2" t="s">
        <v>37</v>
      </c>
      <c r="F42" s="2" t="s">
        <v>38</v>
      </c>
      <c r="G42" s="3">
        <v>20</v>
      </c>
      <c r="H42" s="3">
        <v>14</v>
      </c>
      <c r="I42" s="2" t="s">
        <v>53</v>
      </c>
      <c r="J42" s="2" t="s">
        <v>36</v>
      </c>
      <c r="K42" s="13">
        <v>0.61458333333333337</v>
      </c>
      <c r="L42" s="2" t="s">
        <v>54</v>
      </c>
      <c r="M42" s="22">
        <v>0.59722222222222221</v>
      </c>
    </row>
    <row r="43" spans="1:13">
      <c r="A43" s="5">
        <f t="shared" si="2"/>
        <v>45228</v>
      </c>
      <c r="D43" s="2" t="s">
        <v>17</v>
      </c>
      <c r="E43" s="2" t="s">
        <v>31</v>
      </c>
      <c r="F43" s="19" t="s">
        <v>45</v>
      </c>
      <c r="G43" s="3">
        <v>11</v>
      </c>
      <c r="H43" s="3">
        <v>17</v>
      </c>
      <c r="I43" s="21" t="s">
        <v>41</v>
      </c>
      <c r="J43" s="2" t="s">
        <v>43</v>
      </c>
      <c r="K43" s="13">
        <v>0.66666666666666663</v>
      </c>
      <c r="L43" s="2" t="s">
        <v>16</v>
      </c>
      <c r="M43" s="4" t="s">
        <v>23</v>
      </c>
    </row>
    <row r="44" spans="1:13">
      <c r="A44" s="5">
        <f t="shared" si="2"/>
        <v>45228</v>
      </c>
      <c r="D44" s="2" t="s">
        <v>17</v>
      </c>
      <c r="E44" s="2" t="s">
        <v>18</v>
      </c>
      <c r="F44" s="25" t="s">
        <v>25</v>
      </c>
      <c r="G44" s="3">
        <v>19</v>
      </c>
      <c r="H44" s="3">
        <v>6</v>
      </c>
      <c r="I44" s="26" t="s">
        <v>20</v>
      </c>
      <c r="J44" s="2" t="s">
        <v>46</v>
      </c>
      <c r="K44" s="13">
        <v>0.66666666666666663</v>
      </c>
      <c r="L44" s="2" t="s">
        <v>22</v>
      </c>
      <c r="M44" s="4" t="s">
        <v>23</v>
      </c>
    </row>
    <row r="45" spans="1:13" s="107" customFormat="1">
      <c r="A45" s="106">
        <f t="shared" si="2"/>
        <v>45228</v>
      </c>
      <c r="D45" s="108" t="s">
        <v>17</v>
      </c>
      <c r="E45" s="108" t="s">
        <v>31</v>
      </c>
      <c r="F45" s="114" t="s">
        <v>32</v>
      </c>
      <c r="G45" s="115"/>
      <c r="H45" s="115"/>
      <c r="I45" s="116" t="s">
        <v>51</v>
      </c>
      <c r="J45" s="108" t="s">
        <v>43</v>
      </c>
      <c r="K45" s="112">
        <v>0.70833333333333337</v>
      </c>
      <c r="L45" s="108" t="s">
        <v>44</v>
      </c>
      <c r="M45" s="113" t="s">
        <v>23</v>
      </c>
    </row>
    <row r="46" spans="1:13">
      <c r="A46" s="5">
        <f t="shared" si="2"/>
        <v>45228</v>
      </c>
      <c r="D46" s="2" t="s">
        <v>17</v>
      </c>
      <c r="E46" s="2" t="s">
        <v>18</v>
      </c>
      <c r="F46" s="25" t="s">
        <v>49</v>
      </c>
      <c r="G46" s="12"/>
      <c r="H46" s="12"/>
      <c r="I46" s="26" t="s">
        <v>24</v>
      </c>
      <c r="J46" s="2" t="s">
        <v>46</v>
      </c>
      <c r="K46" s="13">
        <v>0.70833333333333337</v>
      </c>
      <c r="L46" s="2" t="s">
        <v>16</v>
      </c>
      <c r="M46" s="4" t="s">
        <v>23</v>
      </c>
    </row>
    <row r="47" spans="1:13">
      <c r="A47" s="5">
        <f t="shared" si="2"/>
        <v>45228</v>
      </c>
      <c r="D47" s="2" t="s">
        <v>17</v>
      </c>
      <c r="E47" s="2" t="s">
        <v>31</v>
      </c>
      <c r="F47" s="19" t="s">
        <v>48</v>
      </c>
      <c r="G47" s="12"/>
      <c r="H47" s="12"/>
      <c r="I47" s="21" t="s">
        <v>33</v>
      </c>
      <c r="J47" s="2" t="s">
        <v>43</v>
      </c>
      <c r="K47" s="13">
        <v>0.75</v>
      </c>
      <c r="L47" s="2" t="s">
        <v>50</v>
      </c>
      <c r="M47" s="4" t="s">
        <v>23</v>
      </c>
    </row>
    <row r="48" spans="1:13" s="107" customFormat="1">
      <c r="A48" s="106">
        <f t="shared" si="2"/>
        <v>45228</v>
      </c>
      <c r="D48" s="108" t="s">
        <v>17</v>
      </c>
      <c r="E48" s="108" t="s">
        <v>31</v>
      </c>
      <c r="F48" s="114" t="s">
        <v>47</v>
      </c>
      <c r="G48" s="115">
        <v>7</v>
      </c>
      <c r="H48" s="115">
        <v>10</v>
      </c>
      <c r="I48" s="116" t="s">
        <v>42</v>
      </c>
      <c r="J48" s="108" t="s">
        <v>46</v>
      </c>
      <c r="K48" s="112">
        <v>0.75</v>
      </c>
      <c r="L48" s="108" t="s">
        <v>26</v>
      </c>
      <c r="M48" s="113" t="s">
        <v>23</v>
      </c>
    </row>
    <row r="49" spans="1:13" ht="15.75" customHeight="1">
      <c r="A49" s="5">
        <f t="shared" si="2"/>
        <v>45228</v>
      </c>
      <c r="C49" s="13">
        <v>0.79166666666666663</v>
      </c>
      <c r="D49" s="103" t="s">
        <v>55</v>
      </c>
      <c r="E49" s="104"/>
      <c r="F49" s="104"/>
      <c r="G49" s="104"/>
      <c r="H49" s="104"/>
      <c r="I49" s="104"/>
      <c r="K49" s="13"/>
      <c r="M49" s="4"/>
    </row>
    <row r="50" spans="1:13" ht="15.75" customHeight="1">
      <c r="A50" s="5">
        <f t="shared" si="2"/>
        <v>45228</v>
      </c>
      <c r="C50" s="13"/>
      <c r="G50" s="12"/>
      <c r="H50" s="12"/>
      <c r="K50" s="13"/>
      <c r="M50" s="4"/>
    </row>
    <row r="51" spans="1:13" ht="15.75" customHeight="1">
      <c r="A51" s="5">
        <f>IF(B51="",A42,B51)</f>
        <v>45228</v>
      </c>
      <c r="G51" s="12"/>
      <c r="H51" s="12"/>
      <c r="K51" s="13"/>
      <c r="M51" s="14"/>
    </row>
    <row r="52" spans="1:13" ht="15.75" customHeight="1">
      <c r="A52" s="5">
        <f t="shared" ref="A52:A57" si="3">IF(B52="",A51,B52)</f>
        <v>45235</v>
      </c>
      <c r="B52" s="18">
        <f>B42+7</f>
        <v>45235</v>
      </c>
      <c r="D52" s="7" t="s">
        <v>37</v>
      </c>
      <c r="E52" s="7" t="s">
        <v>37</v>
      </c>
      <c r="F52" s="7" t="s">
        <v>56</v>
      </c>
      <c r="G52" s="8">
        <v>14</v>
      </c>
      <c r="H52" s="8">
        <v>22</v>
      </c>
      <c r="I52" s="7" t="s">
        <v>38</v>
      </c>
      <c r="K52" s="10">
        <v>0.63888888888888884</v>
      </c>
      <c r="M52" s="14"/>
    </row>
    <row r="53" spans="1:13">
      <c r="A53" s="5">
        <f t="shared" si="3"/>
        <v>45235</v>
      </c>
      <c r="D53" s="2"/>
      <c r="E53" s="2"/>
      <c r="F53" s="19"/>
      <c r="G53" s="12"/>
      <c r="H53" s="12"/>
      <c r="I53" s="21"/>
      <c r="K53" s="13"/>
      <c r="M53" s="30"/>
    </row>
    <row r="54" spans="1:13">
      <c r="A54" s="5">
        <f t="shared" si="3"/>
        <v>45235</v>
      </c>
      <c r="C54" s="13">
        <v>0.66666666666666663</v>
      </c>
      <c r="D54" s="2" t="s">
        <v>17</v>
      </c>
      <c r="E54" s="2" t="s">
        <v>31</v>
      </c>
      <c r="F54" s="19" t="s">
        <v>45</v>
      </c>
      <c r="G54" s="3">
        <v>2</v>
      </c>
      <c r="H54" s="3">
        <v>10</v>
      </c>
      <c r="I54" s="21" t="s">
        <v>42</v>
      </c>
      <c r="J54" s="2" t="s">
        <v>21</v>
      </c>
      <c r="K54" s="13">
        <v>0.66666666666666663</v>
      </c>
      <c r="L54" s="2" t="s">
        <v>57</v>
      </c>
      <c r="M54" s="4" t="s">
        <v>23</v>
      </c>
    </row>
    <row r="55" spans="1:13">
      <c r="A55" s="5">
        <f t="shared" si="3"/>
        <v>45235</v>
      </c>
      <c r="D55" s="2" t="s">
        <v>17</v>
      </c>
      <c r="E55" s="2" t="s">
        <v>31</v>
      </c>
      <c r="F55" s="19" t="s">
        <v>48</v>
      </c>
      <c r="G55" s="12"/>
      <c r="H55" s="12"/>
      <c r="I55" s="21" t="s">
        <v>32</v>
      </c>
      <c r="J55" s="2" t="s">
        <v>21</v>
      </c>
      <c r="K55" s="13">
        <v>0.70833333333333337</v>
      </c>
      <c r="L55" s="2" t="s">
        <v>16</v>
      </c>
      <c r="M55" s="4" t="s">
        <v>23</v>
      </c>
    </row>
    <row r="56" spans="1:13" s="107" customFormat="1">
      <c r="A56" s="106">
        <f t="shared" si="3"/>
        <v>45235</v>
      </c>
      <c r="D56" s="108" t="s">
        <v>17</v>
      </c>
      <c r="E56" s="108" t="s">
        <v>31</v>
      </c>
      <c r="F56" s="114" t="s">
        <v>33</v>
      </c>
      <c r="G56" s="115">
        <v>6</v>
      </c>
      <c r="H56" s="115">
        <v>9</v>
      </c>
      <c r="I56" s="116" t="s">
        <v>47</v>
      </c>
      <c r="J56" s="108" t="s">
        <v>21</v>
      </c>
      <c r="K56" s="112">
        <v>0.75</v>
      </c>
      <c r="L56" s="108" t="s">
        <v>22</v>
      </c>
      <c r="M56" s="113" t="s">
        <v>23</v>
      </c>
    </row>
    <row r="57" spans="1:13" s="107" customFormat="1">
      <c r="A57" s="106">
        <f t="shared" si="3"/>
        <v>45235</v>
      </c>
      <c r="D57" s="108" t="s">
        <v>17</v>
      </c>
      <c r="E57" s="108" t="s">
        <v>31</v>
      </c>
      <c r="F57" s="114" t="s">
        <v>41</v>
      </c>
      <c r="G57" s="115"/>
      <c r="H57" s="115"/>
      <c r="I57" s="116" t="s">
        <v>51</v>
      </c>
      <c r="J57" s="108" t="s">
        <v>21</v>
      </c>
      <c r="K57" s="112">
        <v>0.79166666666666663</v>
      </c>
      <c r="L57" s="108" t="s">
        <v>22</v>
      </c>
      <c r="M57" s="113" t="s">
        <v>23</v>
      </c>
    </row>
    <row r="58" spans="1:13" ht="15.75" customHeight="1">
      <c r="A58" s="5">
        <f>IF(B58="",A52,B58)</f>
        <v>45235</v>
      </c>
      <c r="C58" s="13">
        <v>0.83333333333333337</v>
      </c>
      <c r="G58" s="12"/>
      <c r="H58" s="12"/>
      <c r="M58" s="14"/>
    </row>
    <row r="59" spans="1:13" ht="15.75" customHeight="1">
      <c r="A59" s="5">
        <f t="shared" ref="A59:A78" si="4">IF(B59="",A58,B59)</f>
        <v>45241</v>
      </c>
      <c r="B59" s="18">
        <v>45241</v>
      </c>
      <c r="D59" s="7" t="s">
        <v>14</v>
      </c>
      <c r="E59" s="7" t="s">
        <v>14</v>
      </c>
      <c r="F59" s="7" t="s">
        <v>58</v>
      </c>
      <c r="G59" s="29"/>
      <c r="H59" s="29"/>
      <c r="I59" s="7" t="s">
        <v>16</v>
      </c>
      <c r="K59" s="10">
        <v>0.69444444444444442</v>
      </c>
      <c r="M59" s="14"/>
    </row>
    <row r="60" spans="1:13" ht="15.75" customHeight="1">
      <c r="A60" s="5">
        <f t="shared" si="4"/>
        <v>45242</v>
      </c>
      <c r="B60" s="18">
        <f>B52+7</f>
        <v>45242</v>
      </c>
      <c r="G60" s="12"/>
      <c r="H60" s="12"/>
      <c r="K60" s="13"/>
      <c r="M60" s="30"/>
    </row>
    <row r="61" spans="1:13" ht="14">
      <c r="A61" s="5">
        <f t="shared" si="4"/>
        <v>45242</v>
      </c>
      <c r="C61" s="13">
        <v>0.66666666666666663</v>
      </c>
      <c r="D61" s="2" t="s">
        <v>17</v>
      </c>
      <c r="E61" s="2" t="s">
        <v>18</v>
      </c>
      <c r="F61" s="15" t="s">
        <v>19</v>
      </c>
      <c r="G61" s="31"/>
      <c r="H61" s="31"/>
      <c r="I61" s="17" t="s">
        <v>30</v>
      </c>
      <c r="J61" s="14" t="s">
        <v>187</v>
      </c>
      <c r="K61" s="13">
        <v>0.66666666666666663</v>
      </c>
      <c r="L61" s="108" t="s">
        <v>50</v>
      </c>
      <c r="M61" s="14" t="s">
        <v>187</v>
      </c>
    </row>
    <row r="62" spans="1:13" ht="15.75" customHeight="1">
      <c r="A62" s="5">
        <f t="shared" si="4"/>
        <v>45242</v>
      </c>
      <c r="D62" s="2" t="s">
        <v>17</v>
      </c>
      <c r="E62" s="2" t="s">
        <v>18</v>
      </c>
      <c r="F62" s="15" t="s">
        <v>49</v>
      </c>
      <c r="G62" s="31"/>
      <c r="H62" s="31"/>
      <c r="I62" s="17" t="s">
        <v>25</v>
      </c>
      <c r="J62" s="14" t="s">
        <v>187</v>
      </c>
      <c r="K62" s="13">
        <v>0.70833333333333337</v>
      </c>
      <c r="L62" s="2" t="s">
        <v>44</v>
      </c>
      <c r="M62" s="14" t="s">
        <v>187</v>
      </c>
    </row>
    <row r="63" spans="1:13" ht="14">
      <c r="A63" s="5">
        <f t="shared" si="4"/>
        <v>45242</v>
      </c>
      <c r="D63" s="2" t="s">
        <v>17</v>
      </c>
      <c r="E63" s="2" t="s">
        <v>18</v>
      </c>
      <c r="F63" s="15" t="s">
        <v>27</v>
      </c>
      <c r="G63" s="31"/>
      <c r="H63" s="31"/>
      <c r="I63" s="17" t="s">
        <v>20</v>
      </c>
      <c r="J63" s="14" t="s">
        <v>187</v>
      </c>
      <c r="K63" s="13">
        <v>0.75</v>
      </c>
      <c r="L63" s="2" t="s">
        <v>22</v>
      </c>
      <c r="M63" s="4" t="s">
        <v>187</v>
      </c>
    </row>
    <row r="64" spans="1:13" s="122" customFormat="1">
      <c r="A64" s="121">
        <f t="shared" si="4"/>
        <v>45242</v>
      </c>
      <c r="D64" s="123" t="s">
        <v>17</v>
      </c>
      <c r="E64" s="123" t="s">
        <v>18</v>
      </c>
      <c r="F64" s="124" t="s">
        <v>28</v>
      </c>
      <c r="G64" s="125"/>
      <c r="H64" s="125"/>
      <c r="I64" s="126" t="s">
        <v>24</v>
      </c>
      <c r="J64" s="127" t="s">
        <v>186</v>
      </c>
      <c r="K64" s="128">
        <v>0.79166666666666663</v>
      </c>
      <c r="L64" s="123" t="s">
        <v>26</v>
      </c>
      <c r="M64" s="127" t="s">
        <v>186</v>
      </c>
    </row>
    <row r="65" spans="1:13" ht="15.75" customHeight="1">
      <c r="A65" s="5">
        <f t="shared" si="4"/>
        <v>45242</v>
      </c>
      <c r="C65" s="13">
        <v>0.83333333333333337</v>
      </c>
      <c r="G65" s="12"/>
      <c r="H65" s="12"/>
      <c r="M65" s="14"/>
    </row>
    <row r="66" spans="1:13" ht="15.75" customHeight="1">
      <c r="A66" s="5">
        <f t="shared" si="4"/>
        <v>45249</v>
      </c>
      <c r="B66" s="18">
        <f>B60+7</f>
        <v>45249</v>
      </c>
      <c r="D66" s="7" t="s">
        <v>14</v>
      </c>
      <c r="E66" s="7" t="s">
        <v>14</v>
      </c>
      <c r="F66" s="7" t="s">
        <v>59</v>
      </c>
      <c r="G66" s="29"/>
      <c r="H66" s="29"/>
      <c r="I66" s="7" t="s">
        <v>16</v>
      </c>
      <c r="K66" s="10">
        <v>0.52083333333333337</v>
      </c>
      <c r="M66" s="14"/>
    </row>
    <row r="67" spans="1:13" ht="15.75" customHeight="1">
      <c r="A67" s="5">
        <f t="shared" si="4"/>
        <v>45249</v>
      </c>
      <c r="D67" s="7" t="s">
        <v>37</v>
      </c>
      <c r="E67" s="7" t="s">
        <v>37</v>
      </c>
      <c r="F67" s="7" t="s">
        <v>60</v>
      </c>
      <c r="G67" s="29"/>
      <c r="H67" s="29"/>
      <c r="I67" s="7" t="s">
        <v>38</v>
      </c>
      <c r="K67" s="10">
        <v>0.58333333333333337</v>
      </c>
      <c r="M67" s="14"/>
    </row>
    <row r="68" spans="1:13">
      <c r="A68" s="5">
        <f t="shared" si="4"/>
        <v>45249</v>
      </c>
      <c r="C68" s="13">
        <v>0.70833333333333337</v>
      </c>
      <c r="D68" s="2" t="s">
        <v>17</v>
      </c>
      <c r="E68" s="2" t="s">
        <v>31</v>
      </c>
      <c r="F68" s="19" t="s">
        <v>33</v>
      </c>
      <c r="G68" s="12"/>
      <c r="H68" s="12"/>
      <c r="I68" s="21" t="s">
        <v>42</v>
      </c>
      <c r="J68" s="2" t="s">
        <v>61</v>
      </c>
      <c r="K68" s="13">
        <v>0.70833333333333337</v>
      </c>
      <c r="L68" s="2" t="s">
        <v>22</v>
      </c>
      <c r="M68" s="22">
        <v>0.70833333333333337</v>
      </c>
    </row>
    <row r="69" spans="1:13">
      <c r="A69" s="5">
        <f t="shared" si="4"/>
        <v>45249</v>
      </c>
      <c r="D69" s="2" t="s">
        <v>17</v>
      </c>
      <c r="E69" s="2" t="s">
        <v>31</v>
      </c>
      <c r="F69" s="19" t="s">
        <v>41</v>
      </c>
      <c r="G69" s="12"/>
      <c r="H69" s="12"/>
      <c r="I69" s="21" t="s">
        <v>48</v>
      </c>
      <c r="J69" s="2" t="s">
        <v>61</v>
      </c>
      <c r="K69" s="13">
        <v>0.75</v>
      </c>
      <c r="L69" s="2" t="s">
        <v>50</v>
      </c>
      <c r="M69" s="4" t="s">
        <v>23</v>
      </c>
    </row>
    <row r="70" spans="1:13" s="122" customFormat="1">
      <c r="A70" s="121">
        <f t="shared" si="4"/>
        <v>45249</v>
      </c>
      <c r="D70" s="123" t="s">
        <v>17</v>
      </c>
      <c r="E70" s="123" t="s">
        <v>31</v>
      </c>
      <c r="F70" s="129" t="s">
        <v>51</v>
      </c>
      <c r="G70" s="130"/>
      <c r="H70" s="130"/>
      <c r="I70" s="131" t="s">
        <v>45</v>
      </c>
      <c r="J70" s="123" t="s">
        <v>61</v>
      </c>
      <c r="K70" s="128">
        <v>0.79166666666666663</v>
      </c>
      <c r="L70" s="123" t="s">
        <v>16</v>
      </c>
      <c r="M70" s="127" t="s">
        <v>23</v>
      </c>
    </row>
    <row r="71" spans="1:13" s="122" customFormat="1">
      <c r="A71" s="121">
        <f t="shared" si="4"/>
        <v>45249</v>
      </c>
      <c r="C71" s="128">
        <v>0.875</v>
      </c>
      <c r="D71" s="123" t="s">
        <v>17</v>
      </c>
      <c r="E71" s="123" t="s">
        <v>31</v>
      </c>
      <c r="F71" s="129" t="s">
        <v>47</v>
      </c>
      <c r="G71" s="130"/>
      <c r="H71" s="130"/>
      <c r="I71" s="131" t="s">
        <v>32</v>
      </c>
      <c r="J71" s="123" t="s">
        <v>61</v>
      </c>
      <c r="K71" s="128">
        <v>0.83333333333333337</v>
      </c>
      <c r="L71" s="123" t="s">
        <v>16</v>
      </c>
      <c r="M71" s="132">
        <v>0.875</v>
      </c>
    </row>
    <row r="72" spans="1:13" ht="15.75" customHeight="1">
      <c r="A72" s="5">
        <f t="shared" si="4"/>
        <v>45249</v>
      </c>
      <c r="G72" s="12"/>
      <c r="H72" s="12"/>
      <c r="M72" s="14"/>
    </row>
    <row r="73" spans="1:13" ht="15.75" customHeight="1">
      <c r="A73" s="5">
        <f t="shared" si="4"/>
        <v>45249</v>
      </c>
      <c r="G73" s="12"/>
      <c r="H73" s="12"/>
      <c r="M73" s="14"/>
    </row>
    <row r="74" spans="1:13" ht="14" customHeight="1">
      <c r="A74" s="5">
        <f t="shared" si="4"/>
        <v>45256</v>
      </c>
      <c r="B74" s="18">
        <f>B66+7</f>
        <v>45256</v>
      </c>
      <c r="D74" s="7" t="s">
        <v>14</v>
      </c>
      <c r="E74" s="7" t="s">
        <v>14</v>
      </c>
      <c r="F74" s="7" t="s">
        <v>62</v>
      </c>
      <c r="G74" s="29"/>
      <c r="H74" s="29"/>
      <c r="I74" s="7" t="s">
        <v>16</v>
      </c>
      <c r="K74" s="10">
        <v>0.52777777777777779</v>
      </c>
      <c r="M74" s="14"/>
    </row>
    <row r="75" spans="1:13" s="122" customFormat="1">
      <c r="A75" s="121">
        <f t="shared" si="4"/>
        <v>45256</v>
      </c>
      <c r="C75" s="128">
        <v>0.66666666666666663</v>
      </c>
      <c r="D75" s="123" t="s">
        <v>17</v>
      </c>
      <c r="E75" s="123" t="s">
        <v>18</v>
      </c>
      <c r="F75" s="124" t="s">
        <v>28</v>
      </c>
      <c r="G75" s="130"/>
      <c r="H75" s="130"/>
      <c r="I75" s="126" t="s">
        <v>30</v>
      </c>
      <c r="J75" s="123" t="s">
        <v>21</v>
      </c>
      <c r="K75" s="128">
        <v>0.66666666666666663</v>
      </c>
      <c r="L75" s="123" t="s">
        <v>22</v>
      </c>
      <c r="M75" s="127" t="s">
        <v>23</v>
      </c>
    </row>
    <row r="76" spans="1:13">
      <c r="A76" s="5">
        <f t="shared" si="4"/>
        <v>45256</v>
      </c>
      <c r="D76" s="2" t="s">
        <v>17</v>
      </c>
      <c r="E76" s="2" t="s">
        <v>18</v>
      </c>
      <c r="F76" s="25" t="s">
        <v>24</v>
      </c>
      <c r="G76" s="12"/>
      <c r="H76" s="12"/>
      <c r="I76" s="26" t="s">
        <v>19</v>
      </c>
      <c r="J76" s="2" t="s">
        <v>21</v>
      </c>
      <c r="K76" s="13">
        <v>0.70833333333333337</v>
      </c>
      <c r="L76" s="2" t="s">
        <v>26</v>
      </c>
      <c r="M76" s="4" t="s">
        <v>23</v>
      </c>
    </row>
    <row r="77" spans="1:13">
      <c r="A77" s="5">
        <f t="shared" si="4"/>
        <v>45256</v>
      </c>
      <c r="D77" s="2" t="s">
        <v>17</v>
      </c>
      <c r="E77" s="2" t="s">
        <v>18</v>
      </c>
      <c r="F77" s="25" t="s">
        <v>27</v>
      </c>
      <c r="G77" s="12"/>
      <c r="H77" s="12"/>
      <c r="I77" s="26" t="s">
        <v>49</v>
      </c>
      <c r="J77" s="2" t="s">
        <v>21</v>
      </c>
      <c r="K77" s="13">
        <v>0.75</v>
      </c>
      <c r="L77" s="2" t="s">
        <v>16</v>
      </c>
      <c r="M77" s="4" t="s">
        <v>23</v>
      </c>
    </row>
    <row r="78" spans="1:13">
      <c r="A78" s="5">
        <f t="shared" si="4"/>
        <v>45256</v>
      </c>
      <c r="D78" s="2" t="s">
        <v>17</v>
      </c>
      <c r="E78" s="2" t="s">
        <v>31</v>
      </c>
      <c r="F78" s="19" t="s">
        <v>41</v>
      </c>
      <c r="G78" s="12"/>
      <c r="H78" s="12"/>
      <c r="I78" s="21" t="s">
        <v>32</v>
      </c>
      <c r="J78" s="2" t="s">
        <v>21</v>
      </c>
      <c r="K78" s="13">
        <v>0.79166666666666663</v>
      </c>
      <c r="L78" s="2" t="s">
        <v>44</v>
      </c>
      <c r="M78" s="4" t="s">
        <v>23</v>
      </c>
    </row>
    <row r="79" spans="1:13" ht="15.75" customHeight="1">
      <c r="A79" s="5">
        <f>IF(B79="",A74,B79)</f>
        <v>45256</v>
      </c>
      <c r="C79" s="13">
        <v>0.83333333333333337</v>
      </c>
      <c r="D79" s="103" t="s">
        <v>34</v>
      </c>
      <c r="E79" s="104"/>
      <c r="F79" s="104"/>
      <c r="G79" s="104"/>
      <c r="H79" s="104"/>
      <c r="I79" s="104"/>
      <c r="M79" s="14"/>
    </row>
    <row r="80" spans="1:13" ht="15.75" customHeight="1">
      <c r="A80" s="5">
        <f t="shared" ref="A80:A210" si="5">IF(B80="",A79,B80)</f>
        <v>45263</v>
      </c>
      <c r="B80" s="18">
        <f>B74+7</f>
        <v>45263</v>
      </c>
      <c r="D80" s="7" t="s">
        <v>14</v>
      </c>
      <c r="E80" s="7" t="s">
        <v>14</v>
      </c>
      <c r="F80" s="7" t="s">
        <v>63</v>
      </c>
      <c r="G80" s="29"/>
      <c r="H80" s="29"/>
      <c r="I80" s="7" t="s">
        <v>16</v>
      </c>
      <c r="K80" s="10">
        <v>0.54166666666666663</v>
      </c>
      <c r="M80" s="14"/>
    </row>
    <row r="81" spans="1:13" ht="15.75" customHeight="1">
      <c r="A81" s="5">
        <f t="shared" si="5"/>
        <v>45263</v>
      </c>
      <c r="D81" s="7" t="s">
        <v>14</v>
      </c>
      <c r="E81" s="7" t="s">
        <v>14</v>
      </c>
      <c r="F81" s="7" t="s">
        <v>64</v>
      </c>
      <c r="G81" s="29"/>
      <c r="H81" s="29"/>
      <c r="I81" s="7" t="s">
        <v>38</v>
      </c>
      <c r="K81" s="10">
        <v>0.60416666666666663</v>
      </c>
      <c r="M81" s="14"/>
    </row>
    <row r="82" spans="1:13">
      <c r="A82" s="5">
        <f t="shared" si="5"/>
        <v>45263</v>
      </c>
      <c r="C82" s="13">
        <v>0.70833333333333337</v>
      </c>
      <c r="D82" s="2" t="s">
        <v>17</v>
      </c>
      <c r="E82" s="2" t="s">
        <v>18</v>
      </c>
      <c r="F82" s="15" t="s">
        <v>20</v>
      </c>
      <c r="G82" s="31"/>
      <c r="H82" s="31"/>
      <c r="I82" s="17" t="s">
        <v>30</v>
      </c>
      <c r="J82" s="2" t="s">
        <v>43</v>
      </c>
      <c r="K82" s="13">
        <v>0.70833333333333337</v>
      </c>
      <c r="L82" s="2" t="s">
        <v>50</v>
      </c>
      <c r="M82" s="22">
        <v>0.70833333333333337</v>
      </c>
    </row>
    <row r="83" spans="1:13" s="122" customFormat="1">
      <c r="A83" s="121">
        <f t="shared" si="5"/>
        <v>45263</v>
      </c>
      <c r="D83" s="123" t="s">
        <v>17</v>
      </c>
      <c r="E83" s="123" t="s">
        <v>31</v>
      </c>
      <c r="F83" s="129" t="s">
        <v>48</v>
      </c>
      <c r="G83" s="130"/>
      <c r="H83" s="130"/>
      <c r="I83" s="131" t="s">
        <v>51</v>
      </c>
      <c r="J83" s="123" t="s">
        <v>46</v>
      </c>
      <c r="K83" s="128">
        <v>0.70833333333333337</v>
      </c>
      <c r="L83" s="123" t="s">
        <v>22</v>
      </c>
      <c r="M83" s="127" t="s">
        <v>23</v>
      </c>
    </row>
    <row r="84" spans="1:13" s="122" customFormat="1">
      <c r="A84" s="121">
        <f t="shared" si="5"/>
        <v>45263</v>
      </c>
      <c r="D84" s="123" t="s">
        <v>17</v>
      </c>
      <c r="E84" s="123" t="s">
        <v>18</v>
      </c>
      <c r="F84" s="133" t="s">
        <v>28</v>
      </c>
      <c r="G84" s="125"/>
      <c r="H84" s="125"/>
      <c r="I84" s="134" t="s">
        <v>49</v>
      </c>
      <c r="J84" s="123" t="s">
        <v>43</v>
      </c>
      <c r="K84" s="128">
        <v>0.75</v>
      </c>
      <c r="L84" s="123" t="s">
        <v>16</v>
      </c>
      <c r="M84" s="127" t="s">
        <v>23</v>
      </c>
    </row>
    <row r="85" spans="1:13">
      <c r="A85" s="5">
        <f t="shared" si="5"/>
        <v>45263</v>
      </c>
      <c r="D85" s="2" t="s">
        <v>17</v>
      </c>
      <c r="E85" s="2" t="s">
        <v>31</v>
      </c>
      <c r="F85" s="19" t="s">
        <v>42</v>
      </c>
      <c r="G85" s="12"/>
      <c r="H85" s="12"/>
      <c r="I85" s="21" t="s">
        <v>32</v>
      </c>
      <c r="J85" s="2" t="s">
        <v>46</v>
      </c>
      <c r="K85" s="13">
        <v>0.75</v>
      </c>
      <c r="L85" s="2" t="s">
        <v>44</v>
      </c>
      <c r="M85" s="4" t="s">
        <v>23</v>
      </c>
    </row>
    <row r="86" spans="1:13">
      <c r="A86" s="5">
        <f t="shared" si="5"/>
        <v>45263</v>
      </c>
      <c r="D86" s="2" t="s">
        <v>17</v>
      </c>
      <c r="E86" s="2" t="s">
        <v>31</v>
      </c>
      <c r="F86" s="19" t="s">
        <v>33</v>
      </c>
      <c r="G86" s="12"/>
      <c r="H86" s="12"/>
      <c r="I86" s="21" t="s">
        <v>41</v>
      </c>
      <c r="J86" s="2" t="s">
        <v>43</v>
      </c>
      <c r="K86" s="13">
        <v>0.79166666666666663</v>
      </c>
      <c r="L86" s="2" t="s">
        <v>50</v>
      </c>
      <c r="M86" s="4" t="s">
        <v>23</v>
      </c>
    </row>
    <row r="87" spans="1:13" s="122" customFormat="1">
      <c r="A87" s="121">
        <f t="shared" si="5"/>
        <v>45263</v>
      </c>
      <c r="D87" s="123" t="s">
        <v>17</v>
      </c>
      <c r="E87" s="123" t="s">
        <v>31</v>
      </c>
      <c r="F87" s="129" t="s">
        <v>45</v>
      </c>
      <c r="G87" s="130"/>
      <c r="H87" s="130"/>
      <c r="I87" s="131" t="s">
        <v>47</v>
      </c>
      <c r="J87" s="123" t="s">
        <v>46</v>
      </c>
      <c r="K87" s="128">
        <v>0.79166666666666663</v>
      </c>
      <c r="L87" s="123" t="s">
        <v>16</v>
      </c>
      <c r="M87" s="127" t="s">
        <v>23</v>
      </c>
    </row>
    <row r="88" spans="1:13" ht="15.75" customHeight="1">
      <c r="A88" s="5">
        <f t="shared" si="5"/>
        <v>45263</v>
      </c>
      <c r="C88" s="13">
        <v>0.84722222222222221</v>
      </c>
      <c r="G88" s="12"/>
      <c r="H88" s="12"/>
      <c r="J88" s="2"/>
      <c r="K88" s="13"/>
      <c r="M88" s="4"/>
    </row>
    <row r="89" spans="1:13" ht="15.75" customHeight="1">
      <c r="A89" s="5">
        <f t="shared" si="5"/>
        <v>45263</v>
      </c>
      <c r="C89" s="13"/>
      <c r="G89" s="12"/>
      <c r="H89" s="12"/>
      <c r="J89" s="2"/>
      <c r="K89" s="13"/>
      <c r="M89" s="4"/>
    </row>
    <row r="90" spans="1:13" ht="15.75" customHeight="1">
      <c r="A90" s="5">
        <f t="shared" si="5"/>
        <v>45263</v>
      </c>
      <c r="D90" s="103" t="s">
        <v>55</v>
      </c>
      <c r="E90" s="104"/>
      <c r="F90" s="104"/>
      <c r="G90" s="104"/>
      <c r="H90" s="104"/>
      <c r="I90" s="104"/>
    </row>
    <row r="91" spans="1:13" ht="15.75" customHeight="1">
      <c r="A91" s="5">
        <f t="shared" si="5"/>
        <v>45270</v>
      </c>
      <c r="B91" s="18">
        <f>B80+7</f>
        <v>45270</v>
      </c>
      <c r="D91" s="7" t="s">
        <v>37</v>
      </c>
      <c r="E91" s="7" t="s">
        <v>37</v>
      </c>
      <c r="F91" s="7" t="s">
        <v>53</v>
      </c>
      <c r="G91" s="29"/>
      <c r="H91" s="29"/>
      <c r="I91" s="7" t="s">
        <v>38</v>
      </c>
      <c r="K91" s="10">
        <v>0.55208333333333337</v>
      </c>
    </row>
    <row r="92" spans="1:13" ht="15.75" customHeight="1">
      <c r="A92" s="5">
        <f t="shared" si="5"/>
        <v>45270</v>
      </c>
      <c r="D92" s="2" t="s">
        <v>17</v>
      </c>
      <c r="G92" s="12"/>
      <c r="H92" s="12"/>
      <c r="K92" s="13"/>
      <c r="M92" s="30"/>
    </row>
    <row r="93" spans="1:13" ht="15.75" customHeight="1">
      <c r="A93" s="5">
        <f t="shared" si="5"/>
        <v>45270</v>
      </c>
      <c r="D93" s="2" t="s">
        <v>17</v>
      </c>
      <c r="G93" s="12"/>
      <c r="H93" s="12"/>
      <c r="K93" s="13"/>
      <c r="M93" s="30"/>
    </row>
    <row r="94" spans="1:13">
      <c r="A94" s="5">
        <f t="shared" si="5"/>
        <v>45270</v>
      </c>
      <c r="C94" s="13">
        <v>0.66666666666666663</v>
      </c>
      <c r="D94" s="2" t="s">
        <v>17</v>
      </c>
      <c r="E94" s="2" t="s">
        <v>18</v>
      </c>
      <c r="F94" s="15" t="s">
        <v>24</v>
      </c>
      <c r="G94" s="31"/>
      <c r="H94" s="31"/>
      <c r="I94" s="17" t="s">
        <v>27</v>
      </c>
      <c r="J94" s="2" t="s">
        <v>21</v>
      </c>
      <c r="K94" s="13">
        <v>0.66666666666666663</v>
      </c>
      <c r="L94" s="2" t="s">
        <v>22</v>
      </c>
      <c r="M94" s="4" t="s">
        <v>23</v>
      </c>
    </row>
    <row r="95" spans="1:13">
      <c r="A95" s="5">
        <f t="shared" si="5"/>
        <v>45270</v>
      </c>
      <c r="D95" s="2" t="s">
        <v>17</v>
      </c>
      <c r="E95" s="2" t="s">
        <v>31</v>
      </c>
      <c r="F95" s="19" t="s">
        <v>45</v>
      </c>
      <c r="G95" s="12"/>
      <c r="H95" s="12"/>
      <c r="I95" s="21" t="s">
        <v>48</v>
      </c>
      <c r="J95" s="2" t="s">
        <v>21</v>
      </c>
      <c r="K95" s="13">
        <v>0.70833333333333337</v>
      </c>
      <c r="L95" s="2" t="s">
        <v>44</v>
      </c>
      <c r="M95" s="4" t="s">
        <v>23</v>
      </c>
    </row>
    <row r="96" spans="1:13">
      <c r="A96" s="5">
        <f t="shared" si="5"/>
        <v>45270</v>
      </c>
      <c r="D96" s="2" t="s">
        <v>17</v>
      </c>
      <c r="E96" s="2" t="s">
        <v>18</v>
      </c>
      <c r="F96" s="25" t="s">
        <v>20</v>
      </c>
      <c r="G96" s="12"/>
      <c r="H96" s="12"/>
      <c r="I96" s="26" t="s">
        <v>49</v>
      </c>
      <c r="J96" s="2" t="s">
        <v>21</v>
      </c>
      <c r="K96" s="13">
        <v>0.75</v>
      </c>
      <c r="L96" s="2" t="s">
        <v>16</v>
      </c>
      <c r="M96" s="4" t="s">
        <v>23</v>
      </c>
    </row>
    <row r="97" spans="1:13">
      <c r="A97" s="5">
        <f t="shared" si="5"/>
        <v>45270</v>
      </c>
      <c r="D97" s="2" t="s">
        <v>17</v>
      </c>
      <c r="E97" s="2" t="s">
        <v>18</v>
      </c>
      <c r="F97" s="25" t="s">
        <v>25</v>
      </c>
      <c r="G97" s="12"/>
      <c r="H97" s="12"/>
      <c r="I97" s="26" t="s">
        <v>19</v>
      </c>
      <c r="J97" s="2" t="s">
        <v>21</v>
      </c>
      <c r="K97" s="13">
        <v>0.79166666666666663</v>
      </c>
      <c r="L97" s="2" t="s">
        <v>26</v>
      </c>
      <c r="M97" s="4" t="s">
        <v>23</v>
      </c>
    </row>
    <row r="98" spans="1:13" ht="15.75" customHeight="1">
      <c r="A98" s="5">
        <f t="shared" si="5"/>
        <v>45270</v>
      </c>
      <c r="C98" s="13">
        <v>0.83333333333333337</v>
      </c>
      <c r="D98" s="103" t="s">
        <v>34</v>
      </c>
      <c r="E98" s="104"/>
      <c r="F98" s="104"/>
      <c r="G98" s="104"/>
      <c r="H98" s="104"/>
      <c r="I98" s="104"/>
      <c r="M98" s="14"/>
    </row>
    <row r="99" spans="1:13" ht="15.75" customHeight="1">
      <c r="A99" s="5">
        <f t="shared" si="5"/>
        <v>45277</v>
      </c>
      <c r="B99" s="18">
        <f>B91+7</f>
        <v>45277</v>
      </c>
      <c r="C99" s="13">
        <v>0.45833333333333331</v>
      </c>
      <c r="D99" s="2" t="s">
        <v>14</v>
      </c>
      <c r="E99" s="2" t="s">
        <v>14</v>
      </c>
      <c r="F99" s="2" t="s">
        <v>16</v>
      </c>
      <c r="G99" s="12"/>
      <c r="H99" s="12"/>
      <c r="I99" s="2" t="s">
        <v>65</v>
      </c>
      <c r="J99" s="2" t="s">
        <v>36</v>
      </c>
      <c r="K99" s="13">
        <v>0.47916666666666669</v>
      </c>
      <c r="M99" s="4" t="s">
        <v>23</v>
      </c>
    </row>
    <row r="100" spans="1:13" ht="15.75" customHeight="1">
      <c r="A100" s="5">
        <f t="shared" si="5"/>
        <v>45277</v>
      </c>
      <c r="C100" s="13"/>
      <c r="D100" s="2" t="s">
        <v>37</v>
      </c>
      <c r="E100" s="2" t="s">
        <v>37</v>
      </c>
      <c r="F100" s="2" t="s">
        <v>38</v>
      </c>
      <c r="G100" s="12"/>
      <c r="H100" s="12"/>
      <c r="I100" s="2" t="s">
        <v>66</v>
      </c>
      <c r="J100" s="2" t="s">
        <v>36</v>
      </c>
      <c r="K100" s="13">
        <v>0.54166666666666663</v>
      </c>
      <c r="M100" s="4" t="s">
        <v>23</v>
      </c>
    </row>
    <row r="101" spans="1:13" ht="15.75" customHeight="1">
      <c r="A101" s="5">
        <f t="shared" si="5"/>
        <v>45277</v>
      </c>
      <c r="C101" s="13"/>
      <c r="G101" s="12"/>
      <c r="H101" s="12"/>
      <c r="K101" s="13"/>
      <c r="M101" s="4" t="s">
        <v>23</v>
      </c>
    </row>
    <row r="102" spans="1:13">
      <c r="A102" s="5">
        <f t="shared" si="5"/>
        <v>45277</v>
      </c>
      <c r="C102" s="13"/>
      <c r="D102" s="2" t="s">
        <v>17</v>
      </c>
      <c r="E102" s="2" t="s">
        <v>18</v>
      </c>
      <c r="F102" s="15" t="s">
        <v>27</v>
      </c>
      <c r="G102" s="31"/>
      <c r="H102" s="31"/>
      <c r="I102" s="17" t="s">
        <v>30</v>
      </c>
      <c r="J102" s="2" t="s">
        <v>43</v>
      </c>
      <c r="K102" s="13">
        <v>0.59722222222222221</v>
      </c>
      <c r="L102" s="2" t="s">
        <v>22</v>
      </c>
      <c r="M102" s="4" t="s">
        <v>23</v>
      </c>
    </row>
    <row r="103" spans="1:13" s="122" customFormat="1">
      <c r="A103" s="121">
        <f t="shared" si="5"/>
        <v>45277</v>
      </c>
      <c r="C103" s="128"/>
      <c r="D103" s="123" t="s">
        <v>17</v>
      </c>
      <c r="E103" s="123" t="s">
        <v>31</v>
      </c>
      <c r="F103" s="129" t="s">
        <v>42</v>
      </c>
      <c r="G103" s="130"/>
      <c r="H103" s="130"/>
      <c r="I103" s="131" t="s">
        <v>51</v>
      </c>
      <c r="J103" s="123" t="s">
        <v>46</v>
      </c>
      <c r="K103" s="128">
        <v>0.59722222222222221</v>
      </c>
      <c r="L103" s="123" t="s">
        <v>16</v>
      </c>
      <c r="M103" s="127" t="s">
        <v>23</v>
      </c>
    </row>
    <row r="104" spans="1:13">
      <c r="A104" s="5">
        <f t="shared" si="5"/>
        <v>45277</v>
      </c>
      <c r="C104" s="13"/>
      <c r="D104" s="2" t="s">
        <v>17</v>
      </c>
      <c r="E104" s="2" t="s">
        <v>18</v>
      </c>
      <c r="F104" s="32" t="s">
        <v>49</v>
      </c>
      <c r="G104" s="31"/>
      <c r="H104" s="31"/>
      <c r="I104" s="33" t="s">
        <v>19</v>
      </c>
      <c r="J104" s="2" t="s">
        <v>43</v>
      </c>
      <c r="K104" s="13">
        <v>0.63888888888888884</v>
      </c>
      <c r="L104" s="2" t="s">
        <v>50</v>
      </c>
      <c r="M104" s="4" t="s">
        <v>23</v>
      </c>
    </row>
    <row r="105" spans="1:13" s="122" customFormat="1">
      <c r="A105" s="121">
        <f t="shared" si="5"/>
        <v>45277</v>
      </c>
      <c r="C105" s="128"/>
      <c r="D105" s="123" t="s">
        <v>17</v>
      </c>
      <c r="E105" s="123" t="s">
        <v>31</v>
      </c>
      <c r="F105" s="135" t="s">
        <v>47</v>
      </c>
      <c r="G105" s="130"/>
      <c r="H105" s="130"/>
      <c r="I105" s="136" t="s">
        <v>41</v>
      </c>
      <c r="J105" s="123" t="s">
        <v>46</v>
      </c>
      <c r="K105" s="128">
        <v>0.63888888888888884</v>
      </c>
      <c r="L105" s="123" t="s">
        <v>16</v>
      </c>
      <c r="M105" s="127" t="s">
        <v>23</v>
      </c>
    </row>
    <row r="106" spans="1:13">
      <c r="A106" s="5">
        <f t="shared" si="5"/>
        <v>45277</v>
      </c>
      <c r="C106" s="13"/>
      <c r="F106" s="34"/>
      <c r="G106" s="12"/>
      <c r="H106" s="12"/>
      <c r="I106" s="34"/>
      <c r="K106" s="13"/>
      <c r="M106" s="4"/>
    </row>
    <row r="107" spans="1:13" ht="15.75" customHeight="1">
      <c r="A107" s="5"/>
      <c r="C107" s="13"/>
      <c r="G107" s="12"/>
      <c r="H107" s="12"/>
      <c r="K107" s="13"/>
      <c r="M107" s="4"/>
    </row>
    <row r="108" spans="1:13" ht="15.75" customHeight="1">
      <c r="A108" s="5"/>
      <c r="C108" s="13"/>
      <c r="G108" s="12"/>
      <c r="H108" s="12"/>
      <c r="K108" s="13"/>
      <c r="M108" s="14"/>
    </row>
    <row r="109" spans="1:13" ht="15.75" customHeight="1">
      <c r="A109" s="5"/>
      <c r="G109" s="12"/>
      <c r="H109" s="12"/>
      <c r="M109" s="14"/>
    </row>
    <row r="110" spans="1:13" ht="15.75" customHeight="1">
      <c r="A110" s="5"/>
      <c r="G110" s="12"/>
      <c r="H110" s="12"/>
      <c r="M110" s="14"/>
    </row>
    <row r="111" spans="1:13" ht="15.75" customHeight="1">
      <c r="A111" s="5"/>
      <c r="B111" s="18"/>
      <c r="G111" s="12"/>
      <c r="H111" s="12"/>
      <c r="M111" s="14"/>
    </row>
    <row r="112" spans="1:13" ht="15.75" customHeight="1">
      <c r="A112" s="5"/>
      <c r="G112" s="12"/>
      <c r="H112" s="12"/>
      <c r="M112" s="14"/>
    </row>
    <row r="113" spans="1:13" ht="15.75" customHeight="1">
      <c r="A113" s="5"/>
      <c r="B113" s="18"/>
      <c r="G113" s="12"/>
      <c r="H113" s="12"/>
      <c r="M113" s="14"/>
    </row>
    <row r="114" spans="1:13" ht="15.75" customHeight="1">
      <c r="A114" s="5"/>
      <c r="G114" s="12"/>
      <c r="H114" s="12"/>
      <c r="M114" s="14"/>
    </row>
    <row r="115" spans="1:13" ht="15.75" customHeight="1">
      <c r="A115" s="5"/>
      <c r="B115" s="18"/>
      <c r="C115" s="13"/>
      <c r="D115" s="2"/>
      <c r="E115" s="2"/>
      <c r="F115" s="2"/>
      <c r="G115" s="12"/>
      <c r="H115" s="12"/>
      <c r="I115" s="2"/>
      <c r="J115" s="2"/>
      <c r="K115" s="13"/>
      <c r="M115" s="4"/>
    </row>
    <row r="116" spans="1:13" ht="15.75" customHeight="1">
      <c r="A116" s="5"/>
      <c r="C116" s="13"/>
      <c r="D116" s="2"/>
      <c r="E116" s="2"/>
      <c r="F116" s="2"/>
      <c r="G116" s="12"/>
      <c r="H116" s="12"/>
      <c r="I116" s="2"/>
      <c r="J116" s="2"/>
      <c r="K116" s="13"/>
      <c r="M116" s="4"/>
    </row>
    <row r="117" spans="1:13" ht="15.75" customHeight="1">
      <c r="A117" s="5"/>
      <c r="C117" s="13"/>
      <c r="G117" s="12"/>
      <c r="H117" s="12"/>
      <c r="K117" s="13"/>
      <c r="M117" s="4"/>
    </row>
    <row r="118" spans="1:13" ht="15.75" customHeight="1">
      <c r="A118" s="5"/>
      <c r="C118" s="13"/>
      <c r="G118" s="12"/>
      <c r="H118" s="12"/>
      <c r="K118" s="13"/>
      <c r="M118" s="4"/>
    </row>
    <row r="119" spans="1:13" ht="15.75" customHeight="1">
      <c r="A119" s="5"/>
      <c r="C119" s="13"/>
      <c r="G119" s="12"/>
      <c r="H119" s="12"/>
      <c r="K119" s="13"/>
      <c r="M119" s="4"/>
    </row>
    <row r="120" spans="1:13" ht="15.75" customHeight="1">
      <c r="A120" s="5"/>
      <c r="C120" s="13"/>
      <c r="G120" s="12"/>
      <c r="H120" s="12"/>
      <c r="K120" s="13"/>
      <c r="M120" s="14"/>
    </row>
    <row r="121" spans="1:13" ht="15.75" customHeight="1">
      <c r="A121" s="5"/>
      <c r="B121" s="18"/>
      <c r="C121" s="13"/>
      <c r="D121" s="2"/>
      <c r="E121" s="2"/>
      <c r="F121" s="2"/>
      <c r="G121" s="12"/>
      <c r="H121" s="12"/>
      <c r="I121" s="2"/>
      <c r="J121" s="2"/>
      <c r="K121" s="13"/>
      <c r="M121" s="4"/>
    </row>
    <row r="122" spans="1:13" ht="15.75" customHeight="1">
      <c r="A122" s="5"/>
      <c r="C122" s="13"/>
      <c r="G122" s="12"/>
      <c r="H122" s="12"/>
      <c r="K122" s="13"/>
      <c r="M122" s="4"/>
    </row>
    <row r="123" spans="1:13" ht="15.75" customHeight="1">
      <c r="A123" s="5"/>
      <c r="C123" s="13"/>
      <c r="F123" s="35"/>
      <c r="G123" s="12"/>
      <c r="H123" s="12"/>
      <c r="I123" s="35"/>
      <c r="K123" s="13"/>
      <c r="M123" s="4"/>
    </row>
    <row r="124" spans="1:13" ht="15.75" customHeight="1">
      <c r="A124" s="5"/>
      <c r="C124" s="13"/>
      <c r="F124" s="35"/>
      <c r="G124" s="12"/>
      <c r="H124" s="12"/>
      <c r="I124" s="35"/>
      <c r="K124" s="13"/>
      <c r="M124" s="4"/>
    </row>
    <row r="125" spans="1:13" ht="15.75" customHeight="1">
      <c r="A125" s="5"/>
      <c r="C125" s="13"/>
      <c r="F125" s="35"/>
      <c r="G125" s="12"/>
      <c r="H125" s="12"/>
      <c r="I125" s="35"/>
      <c r="K125" s="13"/>
      <c r="M125" s="4"/>
    </row>
    <row r="126" spans="1:13" ht="15.75" customHeight="1">
      <c r="A126" s="5"/>
      <c r="C126" s="13"/>
      <c r="G126" s="12"/>
      <c r="H126" s="12"/>
      <c r="M126" s="4"/>
    </row>
    <row r="127" spans="1:13" ht="15.75" customHeight="1">
      <c r="A127" s="5"/>
      <c r="G127" s="12"/>
      <c r="H127" s="12"/>
      <c r="M127" s="14"/>
    </row>
    <row r="128" spans="1:13" ht="15.75" customHeight="1">
      <c r="A128" s="5"/>
      <c r="B128" s="18"/>
      <c r="C128" s="13"/>
      <c r="D128" s="2"/>
      <c r="E128" s="2"/>
      <c r="F128" s="2"/>
      <c r="G128" s="12"/>
      <c r="H128" s="12"/>
      <c r="I128" s="2"/>
      <c r="J128" s="2"/>
      <c r="K128" s="13"/>
      <c r="M128" s="4"/>
    </row>
    <row r="129" spans="1:13" ht="15.75" customHeight="1">
      <c r="A129" s="5"/>
      <c r="C129" s="13"/>
      <c r="G129" s="12"/>
      <c r="H129" s="12"/>
      <c r="K129" s="13"/>
      <c r="M129" s="4"/>
    </row>
    <row r="130" spans="1:13" ht="15.75" customHeight="1">
      <c r="A130" s="5"/>
      <c r="C130" s="13"/>
      <c r="F130" s="35"/>
      <c r="G130" s="12"/>
      <c r="H130" s="12"/>
      <c r="I130" s="35"/>
      <c r="K130" s="13"/>
      <c r="M130" s="4"/>
    </row>
    <row r="131" spans="1:13" ht="15.75" customHeight="1">
      <c r="A131" s="5"/>
      <c r="C131" s="13"/>
      <c r="F131" s="35"/>
      <c r="G131" s="12"/>
      <c r="H131" s="12"/>
      <c r="I131" s="35"/>
      <c r="K131" s="13"/>
      <c r="M131" s="4"/>
    </row>
    <row r="132" spans="1:13" ht="15.75" customHeight="1">
      <c r="A132" s="5"/>
      <c r="C132" s="13"/>
      <c r="F132" s="35"/>
      <c r="G132" s="12"/>
      <c r="H132" s="12"/>
      <c r="I132" s="35"/>
      <c r="K132" s="13"/>
      <c r="M132" s="4"/>
    </row>
    <row r="133" spans="1:13" ht="15.75" customHeight="1">
      <c r="A133" s="5"/>
      <c r="C133" s="13"/>
      <c r="G133" s="12"/>
      <c r="H133" s="12"/>
      <c r="M133" s="4"/>
    </row>
    <row r="134" spans="1:13" ht="15.75" customHeight="1">
      <c r="A134" s="5"/>
      <c r="G134" s="12"/>
      <c r="H134" s="12"/>
      <c r="M134" s="14"/>
    </row>
    <row r="135" spans="1:13" ht="15.75" customHeight="1">
      <c r="A135" s="5"/>
      <c r="B135" s="18"/>
      <c r="C135" s="13"/>
      <c r="D135" s="7"/>
      <c r="E135" s="7"/>
      <c r="F135" s="7"/>
      <c r="G135" s="29"/>
      <c r="H135" s="29"/>
      <c r="I135" s="7"/>
      <c r="K135" s="10"/>
      <c r="M135" s="14"/>
    </row>
    <row r="136" spans="1:13" ht="15.75" customHeight="1">
      <c r="A136" s="5"/>
      <c r="D136" s="7"/>
      <c r="E136" s="7"/>
      <c r="F136" s="7"/>
      <c r="G136" s="29"/>
      <c r="H136" s="29"/>
      <c r="I136" s="7"/>
      <c r="K136" s="10"/>
      <c r="M136" s="14"/>
    </row>
    <row r="137" spans="1:13" ht="15.75" customHeight="1">
      <c r="A137" s="5"/>
      <c r="F137" s="35"/>
      <c r="G137" s="12"/>
      <c r="H137" s="12"/>
      <c r="I137" s="35"/>
      <c r="J137" s="2"/>
      <c r="M137" s="14"/>
    </row>
    <row r="138" spans="1:13" ht="15.75" customHeight="1">
      <c r="A138" s="5"/>
      <c r="F138" s="35"/>
      <c r="G138" s="12"/>
      <c r="H138" s="12"/>
      <c r="I138" s="35"/>
      <c r="J138" s="2"/>
      <c r="M138" s="14"/>
    </row>
    <row r="139" spans="1:13" ht="15.75" customHeight="1">
      <c r="A139" s="5"/>
      <c r="F139" s="35"/>
      <c r="G139" s="12"/>
      <c r="H139" s="12"/>
      <c r="I139" s="35"/>
      <c r="J139" s="2"/>
      <c r="M139" s="14"/>
    </row>
    <row r="140" spans="1:13" ht="15.75" customHeight="1">
      <c r="A140" s="5"/>
      <c r="G140" s="12"/>
      <c r="H140" s="12"/>
      <c r="M140" s="14"/>
    </row>
    <row r="141" spans="1:13" ht="15.75" customHeight="1">
      <c r="A141" s="5"/>
      <c r="G141" s="12"/>
      <c r="H141" s="12"/>
      <c r="M141" s="14"/>
    </row>
    <row r="142" spans="1:13" ht="15.75" customHeight="1">
      <c r="A142" s="5"/>
      <c r="G142" s="12"/>
      <c r="H142" s="12"/>
      <c r="M142" s="14"/>
    </row>
    <row r="143" spans="1:13" ht="15.75" customHeight="1">
      <c r="A143" s="5"/>
      <c r="B143" s="18"/>
      <c r="D143" s="7"/>
      <c r="E143" s="7"/>
      <c r="F143" s="7"/>
      <c r="G143" s="29"/>
      <c r="H143" s="29"/>
      <c r="I143" s="7"/>
      <c r="M143" s="14"/>
    </row>
    <row r="144" spans="1:13" ht="15.75" customHeight="1">
      <c r="A144" s="5"/>
      <c r="F144" s="35"/>
      <c r="G144" s="12"/>
      <c r="H144" s="12"/>
      <c r="I144" s="35"/>
      <c r="J144" s="2"/>
      <c r="M144" s="14"/>
    </row>
    <row r="145" spans="1:13" ht="15.75" customHeight="1">
      <c r="A145" s="5"/>
      <c r="F145" s="35"/>
      <c r="G145" s="12"/>
      <c r="H145" s="12"/>
      <c r="I145" s="35"/>
      <c r="J145" s="2"/>
      <c r="M145" s="14"/>
    </row>
    <row r="146" spans="1:13" ht="15.75" customHeight="1">
      <c r="A146" s="5"/>
      <c r="F146" s="35"/>
      <c r="G146" s="12"/>
      <c r="H146" s="12"/>
      <c r="I146" s="35"/>
      <c r="J146" s="2"/>
      <c r="M146" s="14"/>
    </row>
    <row r="147" spans="1:13" ht="15.75" customHeight="1">
      <c r="A147" s="5"/>
      <c r="G147" s="12"/>
      <c r="H147" s="12"/>
      <c r="M147" s="14"/>
    </row>
    <row r="148" spans="1:13" ht="15.75" customHeight="1">
      <c r="A148" s="5"/>
      <c r="G148" s="12"/>
      <c r="H148" s="12"/>
      <c r="M148" s="14"/>
    </row>
    <row r="149" spans="1:13" ht="15.75" customHeight="1">
      <c r="A149" s="5"/>
      <c r="G149" s="12"/>
      <c r="H149" s="12"/>
      <c r="M149" s="14"/>
    </row>
    <row r="150" spans="1:13" ht="15.75" customHeight="1">
      <c r="A150" s="5"/>
      <c r="B150" s="18"/>
      <c r="C150" s="13"/>
      <c r="G150" s="12"/>
      <c r="H150" s="12"/>
      <c r="K150" s="13"/>
      <c r="M150" s="14"/>
    </row>
    <row r="151" spans="1:13" ht="15.75" customHeight="1">
      <c r="A151" s="5"/>
      <c r="C151" s="13"/>
      <c r="G151" s="12"/>
      <c r="H151" s="12"/>
      <c r="K151" s="13"/>
      <c r="M151" s="14"/>
    </row>
    <row r="152" spans="1:13" ht="15.75" customHeight="1">
      <c r="A152" s="5"/>
      <c r="C152" s="13"/>
      <c r="G152" s="12"/>
      <c r="H152" s="12"/>
      <c r="K152" s="13"/>
      <c r="M152" s="14"/>
    </row>
    <row r="153" spans="1:13" ht="15.75" customHeight="1">
      <c r="A153" s="5"/>
      <c r="C153" s="13"/>
      <c r="G153" s="12"/>
      <c r="H153" s="12"/>
      <c r="K153" s="13"/>
      <c r="M153" s="14"/>
    </row>
    <row r="154" spans="1:13" ht="15.75" customHeight="1">
      <c r="A154" s="5"/>
      <c r="C154" s="13"/>
      <c r="G154" s="12"/>
      <c r="H154" s="12"/>
      <c r="K154" s="13"/>
      <c r="M154" s="14"/>
    </row>
    <row r="155" spans="1:13" ht="15.75" customHeight="1">
      <c r="A155" s="5"/>
      <c r="C155" s="13"/>
      <c r="G155" s="12"/>
      <c r="H155" s="12"/>
      <c r="K155" s="13"/>
      <c r="M155" s="14"/>
    </row>
    <row r="156" spans="1:13" ht="15.75" customHeight="1">
      <c r="A156" s="5"/>
      <c r="C156" s="13"/>
      <c r="G156" s="12"/>
      <c r="H156" s="12"/>
      <c r="K156" s="13"/>
      <c r="M156" s="14"/>
    </row>
    <row r="157" spans="1:13" ht="15.75" customHeight="1">
      <c r="A157" s="5"/>
      <c r="B157" s="18"/>
      <c r="C157" s="13"/>
      <c r="D157" s="2"/>
      <c r="E157" s="2"/>
      <c r="F157" s="2"/>
      <c r="G157" s="12"/>
      <c r="H157" s="12"/>
      <c r="I157" s="2"/>
      <c r="J157" s="2"/>
      <c r="K157" s="13"/>
      <c r="M157" s="4"/>
    </row>
    <row r="158" spans="1:13" ht="15.75" customHeight="1">
      <c r="A158" s="5"/>
      <c r="C158" s="13"/>
      <c r="D158" s="2"/>
      <c r="E158" s="2"/>
      <c r="F158" s="2"/>
      <c r="G158" s="12"/>
      <c r="H158" s="12"/>
      <c r="I158" s="2"/>
      <c r="J158" s="2"/>
      <c r="K158" s="13"/>
      <c r="M158" s="4"/>
    </row>
    <row r="159" spans="1:13" ht="15.75" customHeight="1">
      <c r="A159" s="5"/>
      <c r="C159" s="13"/>
      <c r="G159" s="12"/>
      <c r="H159" s="12"/>
      <c r="K159" s="13"/>
      <c r="M159" s="4"/>
    </row>
    <row r="160" spans="1:13" ht="15.75" customHeight="1">
      <c r="A160" s="5"/>
      <c r="C160" s="13"/>
      <c r="G160" s="12"/>
      <c r="H160" s="12"/>
      <c r="K160" s="13"/>
      <c r="M160" s="4"/>
    </row>
    <row r="161" spans="1:13" ht="15.75" customHeight="1">
      <c r="A161" s="5"/>
      <c r="C161" s="13"/>
      <c r="G161" s="12"/>
      <c r="H161" s="12"/>
      <c r="K161" s="13"/>
      <c r="M161" s="4"/>
    </row>
    <row r="162" spans="1:13" ht="15.75" customHeight="1">
      <c r="A162" s="5"/>
      <c r="C162" s="13"/>
      <c r="G162" s="12"/>
      <c r="H162" s="12"/>
      <c r="M162" s="4"/>
    </row>
    <row r="163" spans="1:13" ht="15.75" customHeight="1">
      <c r="A163" s="5"/>
      <c r="C163" s="13"/>
      <c r="G163" s="12"/>
      <c r="H163" s="12"/>
      <c r="M163" s="4"/>
    </row>
    <row r="164" spans="1:13" ht="15.75" customHeight="1">
      <c r="A164" s="5"/>
      <c r="G164" s="12"/>
      <c r="H164" s="12"/>
      <c r="M164" s="14"/>
    </row>
    <row r="165" spans="1:13" ht="15.75" customHeight="1">
      <c r="A165" s="5"/>
      <c r="B165" s="18"/>
      <c r="C165" s="13"/>
      <c r="D165" s="2"/>
      <c r="E165" s="2"/>
      <c r="F165" s="2"/>
      <c r="G165" s="12"/>
      <c r="H165" s="12"/>
      <c r="I165" s="2"/>
      <c r="J165" s="2"/>
      <c r="K165" s="13"/>
      <c r="M165" s="4"/>
    </row>
    <row r="166" spans="1:13" ht="15.75" customHeight="1">
      <c r="A166" s="5"/>
      <c r="C166" s="13"/>
      <c r="G166" s="12"/>
      <c r="H166" s="12"/>
      <c r="K166" s="13"/>
      <c r="M166" s="4"/>
    </row>
    <row r="167" spans="1:13" ht="15.75" customHeight="1">
      <c r="A167" s="5"/>
      <c r="G167" s="12"/>
      <c r="H167" s="12"/>
      <c r="M167" s="14"/>
    </row>
    <row r="168" spans="1:13" ht="15.75" customHeight="1">
      <c r="A168" s="5"/>
      <c r="B168" s="18"/>
      <c r="D168" s="7"/>
      <c r="E168" s="7"/>
      <c r="F168" s="7"/>
      <c r="G168" s="29"/>
      <c r="H168" s="29"/>
      <c r="I168" s="7"/>
      <c r="M168" s="14"/>
    </row>
    <row r="169" spans="1:13" ht="15.75" customHeight="1">
      <c r="A169" s="5"/>
      <c r="D169" s="7"/>
      <c r="E169" s="7"/>
      <c r="F169" s="7"/>
      <c r="G169" s="29"/>
      <c r="H169" s="29"/>
      <c r="I169" s="7"/>
      <c r="M169" s="14"/>
    </row>
    <row r="170" spans="1:13" ht="15.75" customHeight="1">
      <c r="A170" s="5"/>
      <c r="G170" s="12"/>
      <c r="H170" s="12"/>
      <c r="J170" s="2"/>
      <c r="M170" s="14"/>
    </row>
    <row r="171" spans="1:13" ht="15.75" customHeight="1">
      <c r="A171" s="5"/>
      <c r="G171" s="12"/>
      <c r="H171" s="12"/>
      <c r="J171" s="2"/>
      <c r="M171" s="14"/>
    </row>
    <row r="172" spans="1:13" ht="15.75" customHeight="1">
      <c r="A172" s="5"/>
      <c r="G172" s="12"/>
      <c r="H172" s="12"/>
      <c r="J172" s="2"/>
      <c r="M172" s="14"/>
    </row>
    <row r="173" spans="1:13" ht="15.75" customHeight="1">
      <c r="A173" s="5"/>
      <c r="G173" s="12"/>
      <c r="H173" s="12"/>
      <c r="M173" s="14"/>
    </row>
    <row r="174" spans="1:13" ht="15.75" customHeight="1">
      <c r="A174" s="5"/>
      <c r="G174" s="12"/>
      <c r="H174" s="12"/>
      <c r="M174" s="14"/>
    </row>
    <row r="175" spans="1:13" ht="15.75" customHeight="1">
      <c r="A175" s="5"/>
      <c r="B175" s="18"/>
      <c r="C175" s="13"/>
      <c r="D175" s="2"/>
      <c r="E175" s="2"/>
      <c r="F175" s="2"/>
      <c r="G175" s="12"/>
      <c r="H175" s="12"/>
      <c r="I175" s="2"/>
      <c r="J175" s="2"/>
      <c r="K175" s="13"/>
      <c r="M175" s="4"/>
    </row>
    <row r="176" spans="1:13" ht="15.75" customHeight="1">
      <c r="A176" s="5"/>
      <c r="C176" s="13"/>
      <c r="D176" s="2"/>
      <c r="E176" s="2"/>
      <c r="F176" s="2"/>
      <c r="G176" s="12"/>
      <c r="H176" s="12"/>
      <c r="I176" s="2"/>
      <c r="J176" s="2"/>
      <c r="K176" s="13"/>
      <c r="M176" s="4"/>
    </row>
    <row r="177" spans="1:13" ht="15.75" customHeight="1">
      <c r="A177" s="5"/>
      <c r="C177" s="13"/>
      <c r="G177" s="12"/>
      <c r="H177" s="12"/>
      <c r="K177" s="13"/>
      <c r="M177" s="4"/>
    </row>
    <row r="178" spans="1:13" ht="15.75" customHeight="1">
      <c r="A178" s="5"/>
      <c r="C178" s="13"/>
      <c r="G178" s="12"/>
      <c r="H178" s="12"/>
      <c r="K178" s="13"/>
      <c r="M178" s="4"/>
    </row>
    <row r="179" spans="1:13" ht="15.75" customHeight="1">
      <c r="A179" s="5"/>
      <c r="C179" s="13"/>
      <c r="G179" s="12"/>
      <c r="H179" s="12"/>
      <c r="K179" s="13"/>
      <c r="M179" s="4"/>
    </row>
    <row r="180" spans="1:13" ht="15.75" customHeight="1">
      <c r="A180" s="5"/>
      <c r="C180" s="13"/>
      <c r="G180" s="12"/>
      <c r="H180" s="12"/>
      <c r="M180" s="14"/>
    </row>
    <row r="181" spans="1:13" ht="15.75" customHeight="1">
      <c r="A181" s="5"/>
      <c r="B181" s="18"/>
      <c r="D181" s="7"/>
      <c r="E181" s="7"/>
      <c r="F181" s="7"/>
      <c r="G181" s="29"/>
      <c r="H181" s="29"/>
      <c r="I181" s="7"/>
      <c r="M181" s="14"/>
    </row>
    <row r="182" spans="1:13" ht="15.75" customHeight="1">
      <c r="A182" s="5"/>
      <c r="G182" s="12"/>
      <c r="H182" s="12"/>
      <c r="M182" s="14"/>
    </row>
    <row r="183" spans="1:13" ht="15.75" customHeight="1">
      <c r="A183" s="5"/>
      <c r="B183" s="18"/>
      <c r="C183" s="13"/>
      <c r="D183" s="2"/>
      <c r="E183" s="2"/>
      <c r="F183" s="2"/>
      <c r="G183" s="12"/>
      <c r="H183" s="12"/>
      <c r="I183" s="2"/>
      <c r="J183" s="2"/>
      <c r="K183" s="13"/>
      <c r="M183" s="4"/>
    </row>
    <row r="184" spans="1:13" ht="15.75" customHeight="1">
      <c r="A184" s="5"/>
      <c r="C184" s="13"/>
      <c r="D184" s="2"/>
      <c r="E184" s="2"/>
      <c r="F184" s="2"/>
      <c r="G184" s="12"/>
      <c r="H184" s="12"/>
      <c r="I184" s="2"/>
      <c r="J184" s="2"/>
      <c r="K184" s="13"/>
      <c r="M184" s="4"/>
    </row>
    <row r="185" spans="1:13" ht="15.75" customHeight="1">
      <c r="A185" s="5"/>
      <c r="C185" s="13"/>
      <c r="G185" s="12"/>
      <c r="H185" s="12"/>
      <c r="K185" s="13"/>
      <c r="M185" s="4"/>
    </row>
    <row r="186" spans="1:13" ht="15.75" customHeight="1">
      <c r="A186" s="5"/>
      <c r="C186" s="13"/>
      <c r="G186" s="12"/>
      <c r="H186" s="12"/>
      <c r="K186" s="13"/>
      <c r="M186" s="4"/>
    </row>
    <row r="187" spans="1:13" ht="15.75" customHeight="1">
      <c r="A187" s="5"/>
      <c r="C187" s="13"/>
      <c r="G187" s="12"/>
      <c r="H187" s="12"/>
      <c r="K187" s="13"/>
      <c r="M187" s="4"/>
    </row>
    <row r="188" spans="1:13" ht="15.75" customHeight="1">
      <c r="A188" s="5"/>
      <c r="C188" s="13"/>
      <c r="G188" s="12"/>
      <c r="H188" s="12"/>
      <c r="M188" s="4"/>
    </row>
    <row r="189" spans="1:13" ht="15.75" customHeight="1">
      <c r="A189" s="5"/>
      <c r="C189" s="13"/>
      <c r="G189" s="12"/>
      <c r="H189" s="12"/>
      <c r="M189" s="4"/>
    </row>
    <row r="190" spans="1:13" ht="15.75" customHeight="1">
      <c r="A190" s="5">
        <f t="shared" si="5"/>
        <v>0</v>
      </c>
      <c r="G190" s="12"/>
      <c r="H190" s="12"/>
      <c r="M190" s="14"/>
    </row>
    <row r="191" spans="1:13" ht="15.75" customHeight="1">
      <c r="A191" s="5">
        <f t="shared" si="5"/>
        <v>0</v>
      </c>
      <c r="G191" s="12"/>
      <c r="H191" s="12"/>
      <c r="M191" s="14"/>
    </row>
    <row r="192" spans="1:13" ht="15.75" customHeight="1">
      <c r="A192" s="5">
        <f t="shared" si="5"/>
        <v>0</v>
      </c>
      <c r="G192" s="12"/>
      <c r="H192" s="12"/>
      <c r="M192" s="14"/>
    </row>
    <row r="193" spans="1:13" ht="15.75" customHeight="1">
      <c r="A193" s="5">
        <f t="shared" si="5"/>
        <v>0</v>
      </c>
      <c r="G193" s="12"/>
      <c r="H193" s="12"/>
      <c r="M193" s="14"/>
    </row>
    <row r="194" spans="1:13" ht="15.75" customHeight="1">
      <c r="A194" s="5">
        <f t="shared" si="5"/>
        <v>0</v>
      </c>
      <c r="G194" s="12"/>
      <c r="H194" s="12"/>
      <c r="M194" s="14"/>
    </row>
    <row r="195" spans="1:13" ht="15.75" customHeight="1">
      <c r="A195" s="5">
        <f t="shared" si="5"/>
        <v>0</v>
      </c>
      <c r="G195" s="12"/>
      <c r="H195" s="12"/>
      <c r="M195" s="14"/>
    </row>
    <row r="196" spans="1:13" ht="15.75" customHeight="1">
      <c r="A196" s="5">
        <f t="shared" si="5"/>
        <v>0</v>
      </c>
      <c r="G196" s="12"/>
      <c r="H196" s="12"/>
      <c r="M196" s="14"/>
    </row>
    <row r="197" spans="1:13" ht="15.75" customHeight="1">
      <c r="A197" s="5">
        <f t="shared" si="5"/>
        <v>0</v>
      </c>
      <c r="G197" s="12"/>
      <c r="H197" s="12"/>
      <c r="M197" s="14"/>
    </row>
    <row r="198" spans="1:13" ht="15.75" customHeight="1">
      <c r="A198" s="5">
        <f t="shared" si="5"/>
        <v>0</v>
      </c>
      <c r="G198" s="12"/>
      <c r="H198" s="12"/>
      <c r="M198" s="14"/>
    </row>
    <row r="199" spans="1:13" ht="15.75" customHeight="1">
      <c r="A199" s="5">
        <f t="shared" si="5"/>
        <v>0</v>
      </c>
      <c r="G199" s="12"/>
      <c r="H199" s="12"/>
      <c r="M199" s="14"/>
    </row>
    <row r="200" spans="1:13" ht="15.75" customHeight="1">
      <c r="A200" s="5">
        <f t="shared" si="5"/>
        <v>0</v>
      </c>
      <c r="G200" s="12"/>
      <c r="H200" s="12"/>
      <c r="M200" s="14"/>
    </row>
    <row r="201" spans="1:13" ht="15.75" customHeight="1">
      <c r="A201" s="5">
        <f t="shared" si="5"/>
        <v>0</v>
      </c>
      <c r="G201" s="12"/>
      <c r="H201" s="12"/>
      <c r="M201" s="14"/>
    </row>
    <row r="202" spans="1:13" ht="15.75" customHeight="1">
      <c r="A202" s="5">
        <f t="shared" si="5"/>
        <v>0</v>
      </c>
      <c r="G202" s="12"/>
      <c r="H202" s="12"/>
      <c r="M202" s="14"/>
    </row>
    <row r="203" spans="1:13" ht="15.75" customHeight="1">
      <c r="A203" s="5">
        <f t="shared" si="5"/>
        <v>0</v>
      </c>
      <c r="G203" s="12"/>
      <c r="H203" s="12"/>
      <c r="M203" s="14"/>
    </row>
    <row r="204" spans="1:13" ht="15.75" customHeight="1">
      <c r="A204" s="5">
        <f t="shared" si="5"/>
        <v>0</v>
      </c>
      <c r="G204" s="12"/>
      <c r="H204" s="12"/>
      <c r="M204" s="14"/>
    </row>
    <row r="205" spans="1:13" ht="15.75" customHeight="1">
      <c r="A205" s="5">
        <f t="shared" si="5"/>
        <v>0</v>
      </c>
      <c r="G205" s="12"/>
      <c r="H205" s="12"/>
      <c r="M205" s="14"/>
    </row>
    <row r="206" spans="1:13" ht="15.75" customHeight="1">
      <c r="A206" s="5">
        <f t="shared" si="5"/>
        <v>0</v>
      </c>
      <c r="G206" s="12"/>
      <c r="H206" s="12"/>
      <c r="M206" s="14"/>
    </row>
    <row r="207" spans="1:13" ht="15.75" customHeight="1">
      <c r="A207" s="5">
        <f t="shared" si="5"/>
        <v>0</v>
      </c>
      <c r="G207" s="12"/>
      <c r="H207" s="12"/>
      <c r="M207" s="14"/>
    </row>
    <row r="208" spans="1:13" ht="15.75" customHeight="1">
      <c r="A208" s="5">
        <f t="shared" si="5"/>
        <v>0</v>
      </c>
      <c r="G208" s="12"/>
      <c r="H208" s="12"/>
      <c r="M208" s="14"/>
    </row>
    <row r="209" spans="1:13" ht="15.75" customHeight="1">
      <c r="A209" s="5">
        <f t="shared" si="5"/>
        <v>0</v>
      </c>
      <c r="G209" s="12"/>
      <c r="H209" s="12"/>
      <c r="M209" s="14"/>
    </row>
    <row r="210" spans="1:13" ht="15.75" customHeight="1">
      <c r="A210" s="5">
        <f t="shared" si="5"/>
        <v>0</v>
      </c>
      <c r="G210" s="12"/>
      <c r="H210" s="12"/>
      <c r="M210" s="14"/>
    </row>
    <row r="211" spans="1:13" ht="15.75" customHeight="1">
      <c r="A211" s="36"/>
      <c r="G211" s="12"/>
      <c r="H211" s="12"/>
      <c r="M211" s="14"/>
    </row>
    <row r="212" spans="1:13" ht="15.75" customHeight="1">
      <c r="A212" s="36"/>
      <c r="G212" s="12"/>
      <c r="H212" s="12"/>
      <c r="M212" s="14"/>
    </row>
    <row r="213" spans="1:13" ht="15.75" customHeight="1">
      <c r="A213" s="36"/>
      <c r="G213" s="12"/>
      <c r="H213" s="12"/>
      <c r="M213" s="14"/>
    </row>
    <row r="214" spans="1:13" ht="15.75" customHeight="1">
      <c r="A214" s="36"/>
      <c r="G214" s="12"/>
      <c r="H214" s="12"/>
      <c r="M214" s="14"/>
    </row>
    <row r="215" spans="1:13" ht="15.75" customHeight="1">
      <c r="A215" s="36"/>
      <c r="G215" s="12"/>
      <c r="H215" s="12"/>
      <c r="M215" s="14"/>
    </row>
    <row r="216" spans="1:13" ht="15.75" customHeight="1">
      <c r="A216" s="36"/>
      <c r="G216" s="12"/>
      <c r="H216" s="12"/>
      <c r="M216" s="14"/>
    </row>
    <row r="217" spans="1:13" ht="15.75" customHeight="1">
      <c r="A217" s="36"/>
      <c r="G217" s="12"/>
      <c r="H217" s="12"/>
      <c r="M217" s="14"/>
    </row>
    <row r="218" spans="1:13" ht="15.75" customHeight="1">
      <c r="A218" s="36"/>
      <c r="G218" s="12"/>
      <c r="H218" s="12"/>
      <c r="M218" s="14"/>
    </row>
    <row r="219" spans="1:13" ht="15.75" customHeight="1">
      <c r="A219" s="36"/>
      <c r="G219" s="12"/>
      <c r="H219" s="12"/>
      <c r="M219" s="14"/>
    </row>
    <row r="220" spans="1:13" ht="15.75" customHeight="1">
      <c r="A220" s="36"/>
      <c r="G220" s="12"/>
      <c r="H220" s="12"/>
      <c r="M220" s="14"/>
    </row>
    <row r="221" spans="1:13" ht="15.75" customHeight="1">
      <c r="A221" s="36"/>
      <c r="G221" s="12"/>
      <c r="H221" s="12"/>
      <c r="M221" s="14"/>
    </row>
    <row r="222" spans="1:13" ht="15.75" customHeight="1">
      <c r="A222" s="36"/>
      <c r="G222" s="12"/>
      <c r="H222" s="12"/>
      <c r="M222" s="14"/>
    </row>
    <row r="223" spans="1:13" ht="15.75" customHeight="1">
      <c r="A223" s="36"/>
      <c r="G223" s="12"/>
      <c r="H223" s="12"/>
      <c r="M223" s="14"/>
    </row>
    <row r="224" spans="1:13" ht="15.75" customHeight="1">
      <c r="A224" s="36"/>
      <c r="G224" s="12"/>
      <c r="H224" s="12"/>
      <c r="M224" s="14"/>
    </row>
    <row r="225" spans="1:13" ht="15.75" customHeight="1">
      <c r="A225" s="36"/>
      <c r="G225" s="12"/>
      <c r="H225" s="12"/>
      <c r="M225" s="14"/>
    </row>
    <row r="226" spans="1:13" ht="15.75" customHeight="1">
      <c r="A226" s="36"/>
      <c r="G226" s="12"/>
      <c r="H226" s="12"/>
      <c r="M226" s="14"/>
    </row>
    <row r="227" spans="1:13" ht="15.75" customHeight="1">
      <c r="A227" s="36"/>
      <c r="G227" s="12"/>
      <c r="H227" s="12"/>
      <c r="M227" s="14"/>
    </row>
    <row r="228" spans="1:13" ht="15.75" customHeight="1">
      <c r="A228" s="36"/>
      <c r="G228" s="12"/>
      <c r="H228" s="12"/>
      <c r="M228" s="14"/>
    </row>
    <row r="229" spans="1:13" ht="15.75" customHeight="1">
      <c r="A229" s="36"/>
      <c r="G229" s="12"/>
      <c r="H229" s="12"/>
      <c r="M229" s="14"/>
    </row>
    <row r="230" spans="1:13" ht="15.75" customHeight="1">
      <c r="A230" s="36"/>
      <c r="G230" s="12"/>
      <c r="H230" s="12"/>
      <c r="M230" s="14"/>
    </row>
    <row r="231" spans="1:13" ht="15.75" customHeight="1">
      <c r="A231" s="36"/>
      <c r="G231" s="12"/>
      <c r="H231" s="12"/>
      <c r="M231" s="14"/>
    </row>
    <row r="232" spans="1:13" ht="15.75" customHeight="1">
      <c r="A232" s="36"/>
      <c r="G232" s="12"/>
      <c r="H232" s="12"/>
      <c r="M232" s="14"/>
    </row>
    <row r="233" spans="1:13" ht="15.75" customHeight="1">
      <c r="A233" s="36"/>
      <c r="G233" s="12"/>
      <c r="H233" s="12"/>
      <c r="M233" s="14"/>
    </row>
    <row r="234" spans="1:13" ht="15.75" customHeight="1">
      <c r="A234" s="36"/>
      <c r="G234" s="12"/>
      <c r="H234" s="12"/>
      <c r="M234" s="14"/>
    </row>
    <row r="235" spans="1:13" ht="15.75" customHeight="1">
      <c r="A235" s="36"/>
      <c r="G235" s="12"/>
      <c r="H235" s="12"/>
      <c r="M235" s="14"/>
    </row>
    <row r="236" spans="1:13" ht="15.75" customHeight="1">
      <c r="A236" s="36"/>
      <c r="G236" s="12"/>
      <c r="H236" s="12"/>
      <c r="M236" s="14"/>
    </row>
    <row r="237" spans="1:13" ht="15.75" customHeight="1">
      <c r="A237" s="36"/>
      <c r="G237" s="12"/>
      <c r="H237" s="12"/>
      <c r="M237" s="14"/>
    </row>
    <row r="238" spans="1:13" ht="15.75" customHeight="1">
      <c r="A238" s="36"/>
      <c r="G238" s="12"/>
      <c r="H238" s="12"/>
      <c r="M238" s="14"/>
    </row>
    <row r="239" spans="1:13" ht="15.75" customHeight="1">
      <c r="A239" s="36"/>
      <c r="G239" s="12"/>
      <c r="H239" s="12"/>
      <c r="M239" s="14"/>
    </row>
    <row r="240" spans="1:13" ht="15.75" customHeight="1">
      <c r="A240" s="36"/>
      <c r="G240" s="12"/>
      <c r="H240" s="12"/>
      <c r="M240" s="14"/>
    </row>
    <row r="241" spans="1:13" ht="15.75" customHeight="1">
      <c r="A241" s="36"/>
      <c r="G241" s="12"/>
      <c r="H241" s="12"/>
      <c r="M241" s="14"/>
    </row>
    <row r="242" spans="1:13" ht="15.75" customHeight="1">
      <c r="A242" s="36"/>
      <c r="G242" s="12"/>
      <c r="H242" s="12"/>
      <c r="M242" s="14"/>
    </row>
    <row r="243" spans="1:13" ht="15.75" customHeight="1">
      <c r="A243" s="36"/>
      <c r="G243" s="12"/>
      <c r="H243" s="12"/>
      <c r="M243" s="14"/>
    </row>
    <row r="244" spans="1:13" ht="15.75" customHeight="1">
      <c r="A244" s="36"/>
      <c r="G244" s="12"/>
      <c r="H244" s="12"/>
      <c r="M244" s="14"/>
    </row>
    <row r="245" spans="1:13" ht="15.75" customHeight="1">
      <c r="A245" s="36"/>
      <c r="G245" s="12"/>
      <c r="H245" s="12"/>
      <c r="M245" s="14"/>
    </row>
    <row r="246" spans="1:13" ht="15.75" customHeight="1">
      <c r="A246" s="36"/>
      <c r="G246" s="12"/>
      <c r="H246" s="12"/>
      <c r="M246" s="14"/>
    </row>
    <row r="247" spans="1:13" ht="15.75" customHeight="1">
      <c r="A247" s="36"/>
      <c r="G247" s="12"/>
      <c r="H247" s="12"/>
      <c r="M247" s="14"/>
    </row>
    <row r="248" spans="1:13" ht="15.75" customHeight="1">
      <c r="A248" s="36"/>
      <c r="G248" s="12"/>
      <c r="H248" s="12"/>
      <c r="M248" s="14"/>
    </row>
    <row r="249" spans="1:13" ht="15.75" customHeight="1">
      <c r="A249" s="36"/>
      <c r="G249" s="12"/>
      <c r="H249" s="12"/>
      <c r="M249" s="14"/>
    </row>
    <row r="250" spans="1:13" ht="15.75" customHeight="1">
      <c r="A250" s="36"/>
      <c r="G250" s="12"/>
      <c r="H250" s="12"/>
      <c r="M250" s="14"/>
    </row>
    <row r="251" spans="1:13" ht="15.75" customHeight="1">
      <c r="A251" s="36"/>
      <c r="G251" s="12"/>
      <c r="H251" s="12"/>
      <c r="M251" s="14"/>
    </row>
    <row r="252" spans="1:13" ht="15.75" customHeight="1">
      <c r="A252" s="36"/>
      <c r="G252" s="12"/>
      <c r="H252" s="12"/>
      <c r="M252" s="14"/>
    </row>
    <row r="253" spans="1:13" ht="15.75" customHeight="1">
      <c r="A253" s="36"/>
      <c r="G253" s="12"/>
      <c r="H253" s="12"/>
      <c r="M253" s="14"/>
    </row>
    <row r="254" spans="1:13" ht="15.75" customHeight="1">
      <c r="A254" s="36"/>
      <c r="G254" s="12"/>
      <c r="H254" s="12"/>
      <c r="M254" s="14"/>
    </row>
    <row r="255" spans="1:13" ht="15.75" customHeight="1">
      <c r="A255" s="36"/>
      <c r="G255" s="12"/>
      <c r="H255" s="12"/>
      <c r="M255" s="14"/>
    </row>
    <row r="256" spans="1:13" ht="15.75" customHeight="1">
      <c r="A256" s="36"/>
      <c r="G256" s="12"/>
      <c r="H256" s="12"/>
      <c r="M256" s="14"/>
    </row>
    <row r="257" spans="1:13" ht="15.75" customHeight="1">
      <c r="A257" s="36"/>
      <c r="G257" s="12"/>
      <c r="H257" s="12"/>
      <c r="M257" s="14"/>
    </row>
    <row r="258" spans="1:13" ht="15.75" customHeight="1">
      <c r="A258" s="36"/>
      <c r="G258" s="12"/>
      <c r="H258" s="12"/>
      <c r="M258" s="14"/>
    </row>
    <row r="259" spans="1:13" ht="15.75" customHeight="1">
      <c r="A259" s="36"/>
      <c r="G259" s="12"/>
      <c r="H259" s="12"/>
      <c r="M259" s="14"/>
    </row>
    <row r="260" spans="1:13" ht="15.75" customHeight="1">
      <c r="A260" s="36"/>
      <c r="G260" s="12"/>
      <c r="H260" s="12"/>
      <c r="M260" s="14"/>
    </row>
    <row r="261" spans="1:13" ht="15.75" customHeight="1">
      <c r="A261" s="36"/>
      <c r="G261" s="12"/>
      <c r="H261" s="12"/>
      <c r="M261" s="14"/>
    </row>
    <row r="262" spans="1:13" ht="15.75" customHeight="1">
      <c r="A262" s="36"/>
      <c r="G262" s="12"/>
      <c r="H262" s="12"/>
      <c r="M262" s="14"/>
    </row>
    <row r="263" spans="1:13" ht="15.75" customHeight="1">
      <c r="A263" s="36"/>
      <c r="G263" s="12"/>
      <c r="H263" s="12"/>
      <c r="M263" s="14"/>
    </row>
    <row r="264" spans="1:13" ht="15.75" customHeight="1">
      <c r="A264" s="36"/>
      <c r="G264" s="12"/>
      <c r="H264" s="12"/>
      <c r="M264" s="14"/>
    </row>
    <row r="265" spans="1:13" ht="15.75" customHeight="1">
      <c r="A265" s="36"/>
      <c r="G265" s="12"/>
      <c r="H265" s="12"/>
      <c r="M265" s="14"/>
    </row>
    <row r="266" spans="1:13" ht="15.75" customHeight="1">
      <c r="A266" s="36"/>
      <c r="G266" s="12"/>
      <c r="H266" s="12"/>
      <c r="M266" s="14"/>
    </row>
    <row r="267" spans="1:13" ht="15.75" customHeight="1">
      <c r="A267" s="36"/>
      <c r="G267" s="12"/>
      <c r="H267" s="12"/>
      <c r="M267" s="14"/>
    </row>
    <row r="268" spans="1:13" ht="15.75" customHeight="1">
      <c r="A268" s="36"/>
      <c r="G268" s="12"/>
      <c r="H268" s="12"/>
      <c r="M268" s="14"/>
    </row>
    <row r="269" spans="1:13" ht="15.75" customHeight="1">
      <c r="A269" s="36"/>
      <c r="G269" s="12"/>
      <c r="H269" s="12"/>
      <c r="M269" s="14"/>
    </row>
    <row r="270" spans="1:13" ht="15.75" customHeight="1">
      <c r="A270" s="36"/>
      <c r="G270" s="12"/>
      <c r="H270" s="12"/>
      <c r="M270" s="14"/>
    </row>
    <row r="271" spans="1:13" ht="15.75" customHeight="1">
      <c r="A271" s="36"/>
      <c r="G271" s="12"/>
      <c r="H271" s="12"/>
      <c r="M271" s="14"/>
    </row>
    <row r="272" spans="1:13" ht="15.75" customHeight="1">
      <c r="A272" s="36"/>
      <c r="G272" s="12"/>
      <c r="H272" s="12"/>
      <c r="M272" s="14"/>
    </row>
    <row r="273" spans="1:13" ht="15.75" customHeight="1">
      <c r="A273" s="36"/>
      <c r="G273" s="12"/>
      <c r="H273" s="12"/>
      <c r="M273" s="14"/>
    </row>
    <row r="274" spans="1:13" ht="15.75" customHeight="1">
      <c r="A274" s="36"/>
      <c r="G274" s="12"/>
      <c r="H274" s="12"/>
      <c r="M274" s="14"/>
    </row>
    <row r="275" spans="1:13" ht="15.75" customHeight="1">
      <c r="A275" s="36"/>
      <c r="G275" s="12"/>
      <c r="H275" s="12"/>
      <c r="M275" s="14"/>
    </row>
    <row r="276" spans="1:13" ht="15.75" customHeight="1">
      <c r="A276" s="36"/>
      <c r="G276" s="12"/>
      <c r="H276" s="12"/>
      <c r="M276" s="14"/>
    </row>
    <row r="277" spans="1:13" ht="15.75" customHeight="1">
      <c r="A277" s="36"/>
      <c r="G277" s="12"/>
      <c r="H277" s="12"/>
      <c r="M277" s="14"/>
    </row>
    <row r="278" spans="1:13" ht="15.75" customHeight="1">
      <c r="A278" s="36"/>
      <c r="G278" s="12"/>
      <c r="H278" s="12"/>
      <c r="M278" s="14"/>
    </row>
    <row r="279" spans="1:13" ht="15.75" customHeight="1">
      <c r="A279" s="36"/>
      <c r="G279" s="12"/>
      <c r="H279" s="12"/>
      <c r="M279" s="14"/>
    </row>
    <row r="280" spans="1:13" ht="15.75" customHeight="1">
      <c r="A280" s="36"/>
      <c r="G280" s="12"/>
      <c r="H280" s="12"/>
      <c r="M280" s="14"/>
    </row>
    <row r="281" spans="1:13" ht="15.75" customHeight="1">
      <c r="A281" s="36"/>
      <c r="G281" s="12"/>
      <c r="H281" s="12"/>
      <c r="M281" s="14"/>
    </row>
    <row r="282" spans="1:13" ht="15.75" customHeight="1">
      <c r="A282" s="36"/>
      <c r="G282" s="12"/>
      <c r="H282" s="12"/>
      <c r="M282" s="14"/>
    </row>
    <row r="283" spans="1:13" ht="15.75" customHeight="1">
      <c r="A283" s="36"/>
      <c r="G283" s="12"/>
      <c r="H283" s="12"/>
      <c r="M283" s="14"/>
    </row>
    <row r="284" spans="1:13" ht="15.75" customHeight="1">
      <c r="A284" s="36"/>
      <c r="G284" s="12"/>
      <c r="H284" s="12"/>
      <c r="M284" s="14"/>
    </row>
    <row r="285" spans="1:13" ht="15.75" customHeight="1">
      <c r="A285" s="36"/>
      <c r="G285" s="12"/>
      <c r="H285" s="12"/>
      <c r="M285" s="14"/>
    </row>
    <row r="286" spans="1:13" ht="15.75" customHeight="1">
      <c r="A286" s="36"/>
      <c r="G286" s="12"/>
      <c r="H286" s="12"/>
      <c r="M286" s="14"/>
    </row>
    <row r="287" spans="1:13" ht="15.75" customHeight="1">
      <c r="A287" s="36"/>
      <c r="G287" s="12"/>
      <c r="H287" s="12"/>
      <c r="M287" s="14"/>
    </row>
    <row r="288" spans="1:13" ht="15.75" customHeight="1">
      <c r="A288" s="36"/>
      <c r="G288" s="12"/>
      <c r="H288" s="12"/>
      <c r="M288" s="14"/>
    </row>
    <row r="289" spans="1:13" ht="15.75" customHeight="1">
      <c r="A289" s="36"/>
      <c r="G289" s="12"/>
      <c r="H289" s="12"/>
      <c r="M289" s="14"/>
    </row>
    <row r="290" spans="1:13" ht="15.75" customHeight="1">
      <c r="A290" s="36"/>
      <c r="G290" s="12"/>
      <c r="H290" s="12"/>
      <c r="M290" s="14"/>
    </row>
    <row r="291" spans="1:13" ht="15.75" customHeight="1">
      <c r="A291" s="36"/>
      <c r="G291" s="12"/>
      <c r="H291" s="12"/>
      <c r="M291" s="14"/>
    </row>
    <row r="292" spans="1:13" ht="15.75" customHeight="1">
      <c r="A292" s="36"/>
      <c r="G292" s="12"/>
      <c r="H292" s="12"/>
      <c r="M292" s="14"/>
    </row>
    <row r="293" spans="1:13" ht="15.75" customHeight="1">
      <c r="A293" s="36"/>
      <c r="G293" s="12"/>
      <c r="H293" s="12"/>
      <c r="M293" s="14"/>
    </row>
    <row r="294" spans="1:13" ht="15.75" customHeight="1">
      <c r="A294" s="36"/>
      <c r="G294" s="12"/>
      <c r="H294" s="12"/>
      <c r="M294" s="14"/>
    </row>
    <row r="295" spans="1:13" ht="15.75" customHeight="1">
      <c r="A295" s="36"/>
      <c r="G295" s="12"/>
      <c r="H295" s="12"/>
      <c r="M295" s="14"/>
    </row>
    <row r="296" spans="1:13" ht="15.75" customHeight="1">
      <c r="A296" s="36"/>
      <c r="G296" s="12"/>
      <c r="H296" s="12"/>
      <c r="M296" s="14"/>
    </row>
    <row r="297" spans="1:13" ht="15.75" customHeight="1">
      <c r="A297" s="36"/>
      <c r="G297" s="12"/>
      <c r="H297" s="12"/>
      <c r="M297" s="14"/>
    </row>
    <row r="298" spans="1:13" ht="15.75" customHeight="1">
      <c r="A298" s="36"/>
      <c r="G298" s="12"/>
      <c r="H298" s="12"/>
      <c r="M298" s="14"/>
    </row>
    <row r="299" spans="1:13" ht="15.75" customHeight="1">
      <c r="A299" s="36"/>
      <c r="G299" s="12"/>
      <c r="H299" s="12"/>
      <c r="M299" s="14"/>
    </row>
    <row r="300" spans="1:13" ht="15.75" customHeight="1">
      <c r="A300" s="36"/>
      <c r="G300" s="12"/>
      <c r="H300" s="12"/>
      <c r="M300" s="14"/>
    </row>
    <row r="301" spans="1:13" ht="15.75" customHeight="1">
      <c r="A301" s="36"/>
      <c r="G301" s="12"/>
      <c r="H301" s="12"/>
      <c r="M301" s="14"/>
    </row>
    <row r="302" spans="1:13" ht="15.75" customHeight="1">
      <c r="A302" s="36"/>
      <c r="G302" s="12"/>
      <c r="H302" s="12"/>
      <c r="M302" s="14"/>
    </row>
    <row r="303" spans="1:13" ht="15.75" customHeight="1">
      <c r="A303" s="36"/>
      <c r="G303" s="12"/>
      <c r="H303" s="12"/>
      <c r="M303" s="14"/>
    </row>
    <row r="304" spans="1:13" ht="15.75" customHeight="1">
      <c r="A304" s="36"/>
      <c r="G304" s="12"/>
      <c r="H304" s="12"/>
      <c r="M304" s="14"/>
    </row>
    <row r="305" spans="1:13" ht="15.75" customHeight="1">
      <c r="A305" s="36"/>
      <c r="G305" s="12"/>
      <c r="H305" s="12"/>
      <c r="M305" s="14"/>
    </row>
    <row r="306" spans="1:13" ht="15.75" customHeight="1">
      <c r="A306" s="36"/>
      <c r="G306" s="12"/>
      <c r="H306" s="12"/>
      <c r="M306" s="14"/>
    </row>
    <row r="307" spans="1:13" ht="15.75" customHeight="1">
      <c r="A307" s="36"/>
      <c r="G307" s="12"/>
      <c r="H307" s="12"/>
      <c r="M307" s="14"/>
    </row>
    <row r="308" spans="1:13" ht="15.75" customHeight="1">
      <c r="A308" s="36"/>
      <c r="G308" s="12"/>
      <c r="H308" s="12"/>
      <c r="M308" s="14"/>
    </row>
    <row r="309" spans="1:13" ht="15.75" customHeight="1">
      <c r="A309" s="36"/>
      <c r="G309" s="12"/>
      <c r="H309" s="12"/>
      <c r="M309" s="14"/>
    </row>
    <row r="310" spans="1:13" ht="15.75" customHeight="1">
      <c r="A310" s="36"/>
      <c r="G310" s="12"/>
      <c r="H310" s="12"/>
      <c r="M310" s="14"/>
    </row>
    <row r="311" spans="1:13" ht="15.75" customHeight="1">
      <c r="A311" s="36"/>
      <c r="G311" s="12"/>
      <c r="H311" s="12"/>
      <c r="M311" s="14"/>
    </row>
    <row r="312" spans="1:13" ht="15.75" customHeight="1">
      <c r="A312" s="36"/>
      <c r="G312" s="12"/>
      <c r="H312" s="12"/>
      <c r="M312" s="14"/>
    </row>
    <row r="313" spans="1:13" ht="15.75" customHeight="1">
      <c r="A313" s="36"/>
      <c r="G313" s="12"/>
      <c r="H313" s="12"/>
      <c r="M313" s="14"/>
    </row>
    <row r="314" spans="1:13" ht="15.75" customHeight="1">
      <c r="A314" s="36"/>
      <c r="G314" s="12"/>
      <c r="H314" s="12"/>
      <c r="M314" s="14"/>
    </row>
    <row r="315" spans="1:13" ht="15.75" customHeight="1">
      <c r="A315" s="36"/>
      <c r="G315" s="12"/>
      <c r="H315" s="12"/>
      <c r="M315" s="14"/>
    </row>
    <row r="316" spans="1:13" ht="15.75" customHeight="1">
      <c r="A316" s="36"/>
      <c r="G316" s="12"/>
      <c r="H316" s="12"/>
      <c r="M316" s="14"/>
    </row>
    <row r="317" spans="1:13" ht="15.75" customHeight="1">
      <c r="A317" s="36"/>
      <c r="G317" s="12"/>
      <c r="H317" s="12"/>
      <c r="M317" s="14"/>
    </row>
    <row r="318" spans="1:13" ht="15.75" customHeight="1">
      <c r="A318" s="36"/>
      <c r="G318" s="12"/>
      <c r="H318" s="12"/>
      <c r="M318" s="14"/>
    </row>
    <row r="319" spans="1:13" ht="15.75" customHeight="1">
      <c r="A319" s="36"/>
      <c r="G319" s="12"/>
      <c r="H319" s="12"/>
      <c r="M319" s="14"/>
    </row>
    <row r="320" spans="1:13" ht="15.75" customHeight="1">
      <c r="A320" s="36"/>
      <c r="G320" s="12"/>
      <c r="H320" s="12"/>
      <c r="M320" s="14"/>
    </row>
    <row r="321" spans="1:13" ht="15.75" customHeight="1">
      <c r="A321" s="36"/>
      <c r="G321" s="12"/>
      <c r="H321" s="12"/>
      <c r="M321" s="14"/>
    </row>
    <row r="322" spans="1:13" ht="15.75" customHeight="1">
      <c r="A322" s="36"/>
      <c r="G322" s="12"/>
      <c r="H322" s="12"/>
      <c r="M322" s="14"/>
    </row>
    <row r="323" spans="1:13" ht="15.75" customHeight="1">
      <c r="A323" s="36"/>
      <c r="G323" s="12"/>
      <c r="H323" s="12"/>
      <c r="M323" s="14"/>
    </row>
    <row r="324" spans="1:13" ht="15.75" customHeight="1">
      <c r="A324" s="36"/>
      <c r="G324" s="12"/>
      <c r="H324" s="12"/>
      <c r="M324" s="14"/>
    </row>
    <row r="325" spans="1:13" ht="15.75" customHeight="1">
      <c r="A325" s="36"/>
      <c r="G325" s="12"/>
      <c r="H325" s="12"/>
      <c r="M325" s="14"/>
    </row>
    <row r="326" spans="1:13" ht="15.75" customHeight="1">
      <c r="A326" s="36"/>
      <c r="G326" s="12"/>
      <c r="H326" s="12"/>
      <c r="M326" s="14"/>
    </row>
    <row r="327" spans="1:13" ht="15.75" customHeight="1">
      <c r="A327" s="36"/>
      <c r="G327" s="12"/>
      <c r="H327" s="12"/>
      <c r="M327" s="14"/>
    </row>
    <row r="328" spans="1:13" ht="15.75" customHeight="1">
      <c r="A328" s="36"/>
      <c r="G328" s="12"/>
      <c r="H328" s="12"/>
      <c r="M328" s="14"/>
    </row>
    <row r="329" spans="1:13" ht="15.75" customHeight="1">
      <c r="A329" s="36"/>
      <c r="G329" s="12"/>
      <c r="H329" s="12"/>
      <c r="M329" s="14"/>
    </row>
    <row r="330" spans="1:13" ht="15.75" customHeight="1">
      <c r="A330" s="36"/>
      <c r="G330" s="12"/>
      <c r="H330" s="12"/>
      <c r="M330" s="14"/>
    </row>
    <row r="331" spans="1:13" ht="15.75" customHeight="1">
      <c r="A331" s="36"/>
      <c r="G331" s="12"/>
      <c r="H331" s="12"/>
      <c r="M331" s="14"/>
    </row>
    <row r="332" spans="1:13" ht="15.75" customHeight="1">
      <c r="A332" s="36"/>
      <c r="G332" s="12"/>
      <c r="H332" s="12"/>
      <c r="M332" s="14"/>
    </row>
    <row r="333" spans="1:13" ht="15.75" customHeight="1">
      <c r="A333" s="36"/>
      <c r="G333" s="12"/>
      <c r="H333" s="12"/>
      <c r="M333" s="14"/>
    </row>
    <row r="334" spans="1:13" ht="15.75" customHeight="1">
      <c r="A334" s="36"/>
      <c r="G334" s="12"/>
      <c r="H334" s="12"/>
      <c r="M334" s="14"/>
    </row>
    <row r="335" spans="1:13" ht="15.75" customHeight="1">
      <c r="A335" s="36"/>
      <c r="G335" s="12"/>
      <c r="H335" s="12"/>
      <c r="M335" s="14"/>
    </row>
    <row r="336" spans="1:13" ht="15.75" customHeight="1">
      <c r="A336" s="36"/>
      <c r="G336" s="12"/>
      <c r="H336" s="12"/>
      <c r="M336" s="14"/>
    </row>
    <row r="337" spans="1:13" ht="15.75" customHeight="1">
      <c r="A337" s="36"/>
      <c r="G337" s="12"/>
      <c r="H337" s="12"/>
      <c r="M337" s="14"/>
    </row>
    <row r="338" spans="1:13" ht="15.75" customHeight="1">
      <c r="A338" s="36"/>
      <c r="G338" s="12"/>
      <c r="H338" s="12"/>
      <c r="M338" s="14"/>
    </row>
    <row r="339" spans="1:13" ht="15.75" customHeight="1">
      <c r="A339" s="36"/>
      <c r="G339" s="12"/>
      <c r="H339" s="12"/>
      <c r="M339" s="14"/>
    </row>
    <row r="340" spans="1:13" ht="15.75" customHeight="1">
      <c r="A340" s="36"/>
      <c r="G340" s="12"/>
      <c r="H340" s="12"/>
      <c r="M340" s="14"/>
    </row>
    <row r="341" spans="1:13" ht="15.75" customHeight="1">
      <c r="A341" s="36"/>
      <c r="G341" s="12"/>
      <c r="H341" s="12"/>
      <c r="M341" s="14"/>
    </row>
    <row r="342" spans="1:13" ht="15.75" customHeight="1">
      <c r="A342" s="36"/>
      <c r="G342" s="12"/>
      <c r="H342" s="12"/>
      <c r="M342" s="14"/>
    </row>
    <row r="343" spans="1:13" ht="15.75" customHeight="1">
      <c r="A343" s="36"/>
      <c r="G343" s="12"/>
      <c r="H343" s="12"/>
      <c r="M343" s="14"/>
    </row>
    <row r="344" spans="1:13" ht="15.75" customHeight="1">
      <c r="A344" s="36"/>
      <c r="G344" s="12"/>
      <c r="H344" s="12"/>
      <c r="M344" s="14"/>
    </row>
    <row r="345" spans="1:13" ht="15.75" customHeight="1">
      <c r="A345" s="36"/>
      <c r="G345" s="12"/>
      <c r="H345" s="12"/>
      <c r="M345" s="14"/>
    </row>
    <row r="346" spans="1:13" ht="15.75" customHeight="1">
      <c r="A346" s="36"/>
      <c r="G346" s="12"/>
      <c r="H346" s="12"/>
      <c r="M346" s="14"/>
    </row>
    <row r="347" spans="1:13" ht="15.75" customHeight="1">
      <c r="A347" s="36"/>
      <c r="G347" s="12"/>
      <c r="H347" s="12"/>
      <c r="M347" s="14"/>
    </row>
    <row r="348" spans="1:13" ht="15.75" customHeight="1">
      <c r="A348" s="36"/>
      <c r="G348" s="12"/>
      <c r="H348" s="12"/>
      <c r="M348" s="14"/>
    </row>
    <row r="349" spans="1:13" ht="15.75" customHeight="1">
      <c r="A349" s="36"/>
      <c r="G349" s="12"/>
      <c r="H349" s="12"/>
      <c r="M349" s="14"/>
    </row>
    <row r="350" spans="1:13" ht="15.75" customHeight="1">
      <c r="A350" s="36"/>
      <c r="G350" s="12"/>
      <c r="H350" s="12"/>
      <c r="M350" s="14"/>
    </row>
    <row r="351" spans="1:13" ht="15.75" customHeight="1">
      <c r="A351" s="36"/>
      <c r="G351" s="12"/>
      <c r="H351" s="12"/>
      <c r="M351" s="14"/>
    </row>
    <row r="352" spans="1:13" ht="15.75" customHeight="1">
      <c r="A352" s="36"/>
      <c r="G352" s="12"/>
      <c r="H352" s="12"/>
      <c r="M352" s="14"/>
    </row>
    <row r="353" spans="1:13" ht="15.75" customHeight="1">
      <c r="A353" s="36"/>
      <c r="G353" s="12"/>
      <c r="H353" s="12"/>
      <c r="M353" s="14"/>
    </row>
    <row r="354" spans="1:13" ht="15.75" customHeight="1">
      <c r="A354" s="36"/>
      <c r="G354" s="12"/>
      <c r="H354" s="12"/>
      <c r="M354" s="14"/>
    </row>
    <row r="355" spans="1:13" ht="15.75" customHeight="1">
      <c r="A355" s="36"/>
      <c r="G355" s="12"/>
      <c r="H355" s="12"/>
      <c r="M355" s="14"/>
    </row>
    <row r="356" spans="1:13" ht="15.75" customHeight="1">
      <c r="A356" s="36"/>
      <c r="G356" s="12"/>
      <c r="H356" s="12"/>
      <c r="M356" s="14"/>
    </row>
    <row r="357" spans="1:13" ht="15.75" customHeight="1">
      <c r="A357" s="36"/>
      <c r="G357" s="12"/>
      <c r="H357" s="12"/>
      <c r="M357" s="14"/>
    </row>
    <row r="358" spans="1:13" ht="15.75" customHeight="1">
      <c r="A358" s="36"/>
      <c r="G358" s="12"/>
      <c r="H358" s="12"/>
      <c r="M358" s="14"/>
    </row>
    <row r="359" spans="1:13" ht="15.75" customHeight="1">
      <c r="A359" s="36"/>
      <c r="G359" s="12"/>
      <c r="H359" s="12"/>
      <c r="M359" s="14"/>
    </row>
    <row r="360" spans="1:13" ht="15.75" customHeight="1">
      <c r="A360" s="36"/>
      <c r="G360" s="12"/>
      <c r="H360" s="12"/>
      <c r="M360" s="14"/>
    </row>
    <row r="361" spans="1:13" ht="15.75" customHeight="1">
      <c r="A361" s="36"/>
      <c r="G361" s="12"/>
      <c r="H361" s="12"/>
      <c r="M361" s="14"/>
    </row>
    <row r="362" spans="1:13" ht="15.75" customHeight="1">
      <c r="A362" s="36"/>
      <c r="G362" s="12"/>
      <c r="H362" s="12"/>
      <c r="M362" s="14"/>
    </row>
    <row r="363" spans="1:13" ht="15.75" customHeight="1">
      <c r="A363" s="36"/>
      <c r="G363" s="12"/>
      <c r="H363" s="12"/>
      <c r="M363" s="14"/>
    </row>
    <row r="364" spans="1:13" ht="15.75" customHeight="1">
      <c r="A364" s="36"/>
      <c r="G364" s="12"/>
      <c r="H364" s="12"/>
      <c r="M364" s="14"/>
    </row>
    <row r="365" spans="1:13" ht="15.75" customHeight="1">
      <c r="A365" s="36"/>
      <c r="G365" s="12"/>
      <c r="H365" s="12"/>
      <c r="M365" s="14"/>
    </row>
    <row r="366" spans="1:13" ht="15.75" customHeight="1">
      <c r="A366" s="36"/>
      <c r="G366" s="12"/>
      <c r="H366" s="12"/>
      <c r="M366" s="14"/>
    </row>
    <row r="367" spans="1:13" ht="15.75" customHeight="1">
      <c r="A367" s="36"/>
      <c r="G367" s="12"/>
      <c r="H367" s="12"/>
      <c r="M367" s="14"/>
    </row>
    <row r="368" spans="1:13" ht="15.75" customHeight="1">
      <c r="A368" s="36"/>
      <c r="G368" s="12"/>
      <c r="H368" s="12"/>
      <c r="M368" s="14"/>
    </row>
    <row r="369" spans="1:13" ht="15.75" customHeight="1">
      <c r="A369" s="36"/>
      <c r="G369" s="12"/>
      <c r="H369" s="12"/>
      <c r="M369" s="14"/>
    </row>
    <row r="370" spans="1:13" ht="15.75" customHeight="1">
      <c r="A370" s="36"/>
      <c r="G370" s="12"/>
      <c r="H370" s="12"/>
      <c r="M370" s="14"/>
    </row>
    <row r="371" spans="1:13" ht="15.75" customHeight="1">
      <c r="A371" s="36"/>
      <c r="G371" s="12"/>
      <c r="H371" s="12"/>
      <c r="M371" s="14"/>
    </row>
    <row r="372" spans="1:13" ht="15.75" customHeight="1">
      <c r="A372" s="36"/>
      <c r="G372" s="12"/>
      <c r="H372" s="12"/>
      <c r="M372" s="14"/>
    </row>
    <row r="373" spans="1:13" ht="15.75" customHeight="1">
      <c r="A373" s="36"/>
      <c r="G373" s="12"/>
      <c r="H373" s="12"/>
      <c r="M373" s="14"/>
    </row>
    <row r="374" spans="1:13" ht="15.75" customHeight="1">
      <c r="A374" s="36"/>
      <c r="G374" s="12"/>
      <c r="H374" s="12"/>
      <c r="M374" s="14"/>
    </row>
    <row r="375" spans="1:13" ht="15.75" customHeight="1">
      <c r="A375" s="36"/>
      <c r="G375" s="12"/>
      <c r="H375" s="12"/>
      <c r="M375" s="14"/>
    </row>
    <row r="376" spans="1:13" ht="15.75" customHeight="1">
      <c r="A376" s="36"/>
      <c r="G376" s="12"/>
      <c r="H376" s="12"/>
      <c r="M376" s="14"/>
    </row>
    <row r="377" spans="1:13" ht="15.75" customHeight="1">
      <c r="A377" s="36"/>
      <c r="G377" s="12"/>
      <c r="H377" s="12"/>
      <c r="M377" s="14"/>
    </row>
    <row r="378" spans="1:13" ht="15.75" customHeight="1">
      <c r="A378" s="36"/>
      <c r="G378" s="12"/>
      <c r="H378" s="12"/>
      <c r="M378" s="14"/>
    </row>
    <row r="379" spans="1:13" ht="15.75" customHeight="1">
      <c r="A379" s="36"/>
      <c r="G379" s="12"/>
      <c r="H379" s="12"/>
      <c r="M379" s="14"/>
    </row>
    <row r="380" spans="1:13" ht="15.75" customHeight="1">
      <c r="A380" s="36"/>
      <c r="G380" s="12"/>
      <c r="H380" s="12"/>
      <c r="M380" s="14"/>
    </row>
    <row r="381" spans="1:13" ht="15.75" customHeight="1">
      <c r="A381" s="36"/>
      <c r="G381" s="12"/>
      <c r="H381" s="12"/>
      <c r="M381" s="14"/>
    </row>
    <row r="382" spans="1:13" ht="15.75" customHeight="1">
      <c r="A382" s="36"/>
      <c r="G382" s="12"/>
      <c r="H382" s="12"/>
      <c r="M382" s="14"/>
    </row>
    <row r="383" spans="1:13" ht="15.75" customHeight="1">
      <c r="A383" s="36"/>
      <c r="G383" s="12"/>
      <c r="H383" s="12"/>
      <c r="M383" s="14"/>
    </row>
    <row r="384" spans="1:13" ht="15.75" customHeight="1">
      <c r="A384" s="36"/>
      <c r="G384" s="12"/>
      <c r="H384" s="12"/>
      <c r="M384" s="14"/>
    </row>
    <row r="385" spans="1:13" ht="15.75" customHeight="1">
      <c r="A385" s="36"/>
      <c r="G385" s="12"/>
      <c r="H385" s="12"/>
      <c r="M385" s="14"/>
    </row>
    <row r="386" spans="1:13" ht="15.75" customHeight="1">
      <c r="A386" s="36"/>
      <c r="G386" s="12"/>
      <c r="H386" s="12"/>
      <c r="M386" s="14"/>
    </row>
    <row r="387" spans="1:13" ht="15.75" customHeight="1">
      <c r="A387" s="36"/>
      <c r="G387" s="12"/>
      <c r="H387" s="12"/>
      <c r="M387" s="14"/>
    </row>
    <row r="388" spans="1:13" ht="15.75" customHeight="1">
      <c r="A388" s="36"/>
      <c r="G388" s="12"/>
      <c r="H388" s="12"/>
      <c r="M388" s="14"/>
    </row>
    <row r="389" spans="1:13" ht="15.75" customHeight="1">
      <c r="A389" s="36"/>
      <c r="G389" s="12"/>
      <c r="H389" s="12"/>
      <c r="M389" s="14"/>
    </row>
    <row r="390" spans="1:13" ht="15.75" customHeight="1">
      <c r="A390" s="36"/>
      <c r="G390" s="12"/>
      <c r="H390" s="12"/>
      <c r="M390" s="14"/>
    </row>
    <row r="391" spans="1:13" ht="15.75" customHeight="1">
      <c r="A391" s="36"/>
      <c r="G391" s="12"/>
      <c r="H391" s="12"/>
      <c r="M391" s="14"/>
    </row>
    <row r="392" spans="1:13" ht="15.75" customHeight="1">
      <c r="A392" s="36"/>
      <c r="G392" s="12"/>
      <c r="H392" s="12"/>
      <c r="M392" s="14"/>
    </row>
    <row r="393" spans="1:13" ht="15.75" customHeight="1">
      <c r="A393" s="36"/>
      <c r="G393" s="12"/>
      <c r="H393" s="12"/>
      <c r="M393" s="14"/>
    </row>
    <row r="394" spans="1:13" ht="15.75" customHeight="1">
      <c r="A394" s="36"/>
      <c r="G394" s="12"/>
      <c r="H394" s="12"/>
      <c r="M394" s="14"/>
    </row>
    <row r="395" spans="1:13" ht="15.75" customHeight="1">
      <c r="A395" s="36"/>
      <c r="G395" s="12"/>
      <c r="H395" s="12"/>
      <c r="M395" s="14"/>
    </row>
    <row r="396" spans="1:13" ht="15.75" customHeight="1">
      <c r="A396" s="36"/>
      <c r="G396" s="12"/>
      <c r="H396" s="12"/>
      <c r="M396" s="14"/>
    </row>
    <row r="397" spans="1:13" ht="15.75" customHeight="1">
      <c r="A397" s="36"/>
      <c r="G397" s="12"/>
      <c r="H397" s="12"/>
      <c r="M397" s="14"/>
    </row>
    <row r="398" spans="1:13" ht="15.75" customHeight="1">
      <c r="A398" s="36"/>
      <c r="G398" s="12"/>
      <c r="H398" s="12"/>
      <c r="M398" s="14"/>
    </row>
    <row r="399" spans="1:13" ht="15.75" customHeight="1">
      <c r="A399" s="36"/>
      <c r="G399" s="12"/>
      <c r="H399" s="12"/>
      <c r="M399" s="14"/>
    </row>
    <row r="400" spans="1:13" ht="15.75" customHeight="1">
      <c r="A400" s="36"/>
      <c r="G400" s="12"/>
      <c r="H400" s="12"/>
      <c r="M400" s="14"/>
    </row>
    <row r="401" spans="1:13" ht="15.75" customHeight="1">
      <c r="A401" s="36"/>
      <c r="G401" s="12"/>
      <c r="H401" s="12"/>
      <c r="M401" s="14"/>
    </row>
    <row r="402" spans="1:13" ht="15.75" customHeight="1">
      <c r="A402" s="36"/>
      <c r="G402" s="12"/>
      <c r="H402" s="12"/>
      <c r="M402" s="14"/>
    </row>
    <row r="403" spans="1:13" ht="15.75" customHeight="1">
      <c r="A403" s="36"/>
      <c r="G403" s="12"/>
      <c r="H403" s="12"/>
      <c r="M403" s="14"/>
    </row>
    <row r="404" spans="1:13" ht="15.75" customHeight="1">
      <c r="A404" s="36"/>
      <c r="G404" s="12"/>
      <c r="H404" s="12"/>
      <c r="M404" s="14"/>
    </row>
    <row r="405" spans="1:13" ht="15.75" customHeight="1">
      <c r="A405" s="36"/>
      <c r="G405" s="12"/>
      <c r="H405" s="12"/>
      <c r="M405" s="14"/>
    </row>
    <row r="406" spans="1:13" ht="15.75" customHeight="1">
      <c r="A406" s="36"/>
      <c r="G406" s="12"/>
      <c r="H406" s="12"/>
      <c r="M406" s="14"/>
    </row>
    <row r="407" spans="1:13" ht="15.75" customHeight="1">
      <c r="A407" s="36"/>
      <c r="G407" s="12"/>
      <c r="H407" s="12"/>
      <c r="M407" s="14"/>
    </row>
    <row r="408" spans="1:13" ht="15.75" customHeight="1">
      <c r="A408" s="36"/>
      <c r="G408" s="12"/>
      <c r="H408" s="12"/>
      <c r="M408" s="14"/>
    </row>
    <row r="409" spans="1:13" ht="15.75" customHeight="1">
      <c r="A409" s="36"/>
      <c r="G409" s="12"/>
      <c r="H409" s="12"/>
      <c r="M409" s="14"/>
    </row>
    <row r="410" spans="1:13" ht="15.75" customHeight="1">
      <c r="A410" s="36"/>
      <c r="G410" s="12"/>
      <c r="H410" s="12"/>
      <c r="M410" s="14"/>
    </row>
    <row r="411" spans="1:13" ht="15.75" customHeight="1">
      <c r="A411" s="36"/>
      <c r="G411" s="12"/>
      <c r="H411" s="12"/>
      <c r="M411" s="14"/>
    </row>
    <row r="412" spans="1:13" ht="15.75" customHeight="1">
      <c r="A412" s="36"/>
      <c r="G412" s="12"/>
      <c r="H412" s="12"/>
      <c r="M412" s="14"/>
    </row>
    <row r="413" spans="1:13" ht="15.75" customHeight="1">
      <c r="A413" s="36"/>
      <c r="G413" s="12"/>
      <c r="H413" s="12"/>
      <c r="M413" s="14"/>
    </row>
    <row r="414" spans="1:13" ht="15.75" customHeight="1">
      <c r="A414" s="36"/>
      <c r="G414" s="12"/>
      <c r="H414" s="12"/>
      <c r="M414" s="14"/>
    </row>
    <row r="415" spans="1:13" ht="15.75" customHeight="1">
      <c r="A415" s="36"/>
      <c r="G415" s="12"/>
      <c r="H415" s="12"/>
      <c r="M415" s="14"/>
    </row>
    <row r="416" spans="1:13" ht="15.75" customHeight="1">
      <c r="A416" s="36"/>
      <c r="G416" s="12"/>
      <c r="H416" s="12"/>
      <c r="M416" s="14"/>
    </row>
    <row r="417" spans="1:13" ht="15.75" customHeight="1">
      <c r="A417" s="36"/>
      <c r="G417" s="12"/>
      <c r="H417" s="12"/>
      <c r="M417" s="14"/>
    </row>
    <row r="418" spans="1:13" ht="15.75" customHeight="1">
      <c r="A418" s="36"/>
      <c r="G418" s="12"/>
      <c r="H418" s="12"/>
      <c r="M418" s="14"/>
    </row>
    <row r="419" spans="1:13" ht="15.75" customHeight="1">
      <c r="A419" s="36"/>
      <c r="G419" s="12"/>
      <c r="H419" s="12"/>
      <c r="M419" s="14"/>
    </row>
    <row r="420" spans="1:13" ht="15.75" customHeight="1">
      <c r="A420" s="36"/>
      <c r="G420" s="12"/>
      <c r="H420" s="12"/>
      <c r="M420" s="14"/>
    </row>
    <row r="421" spans="1:13" ht="15.75" customHeight="1">
      <c r="A421" s="36"/>
      <c r="G421" s="12"/>
      <c r="H421" s="12"/>
      <c r="M421" s="14"/>
    </row>
    <row r="422" spans="1:13" ht="15.75" customHeight="1">
      <c r="A422" s="36"/>
      <c r="G422" s="12"/>
      <c r="H422" s="12"/>
      <c r="M422" s="14"/>
    </row>
    <row r="423" spans="1:13" ht="15.75" customHeight="1">
      <c r="A423" s="36"/>
      <c r="G423" s="12"/>
      <c r="H423" s="12"/>
      <c r="M423" s="14"/>
    </row>
    <row r="424" spans="1:13" ht="15.75" customHeight="1">
      <c r="A424" s="36"/>
      <c r="G424" s="12"/>
      <c r="H424" s="12"/>
      <c r="M424" s="14"/>
    </row>
    <row r="425" spans="1:13" ht="15.75" customHeight="1">
      <c r="A425" s="36"/>
      <c r="G425" s="12"/>
      <c r="H425" s="12"/>
      <c r="M425" s="14"/>
    </row>
    <row r="426" spans="1:13" ht="15.75" customHeight="1">
      <c r="A426" s="36"/>
      <c r="G426" s="12"/>
      <c r="H426" s="12"/>
      <c r="M426" s="14"/>
    </row>
    <row r="427" spans="1:13" ht="15.75" customHeight="1">
      <c r="A427" s="36"/>
      <c r="G427" s="12"/>
      <c r="H427" s="12"/>
      <c r="M427" s="14"/>
    </row>
    <row r="428" spans="1:13" ht="15.75" customHeight="1">
      <c r="A428" s="36"/>
      <c r="G428" s="12"/>
      <c r="H428" s="12"/>
      <c r="M428" s="14"/>
    </row>
    <row r="429" spans="1:13" ht="15.75" customHeight="1">
      <c r="A429" s="36"/>
      <c r="G429" s="12"/>
      <c r="H429" s="12"/>
      <c r="M429" s="14"/>
    </row>
    <row r="430" spans="1:13" ht="15.75" customHeight="1">
      <c r="A430" s="36"/>
      <c r="G430" s="12"/>
      <c r="H430" s="12"/>
      <c r="M430" s="14"/>
    </row>
    <row r="431" spans="1:13" ht="15.75" customHeight="1">
      <c r="A431" s="36"/>
      <c r="G431" s="12"/>
      <c r="H431" s="12"/>
      <c r="M431" s="14"/>
    </row>
    <row r="432" spans="1:13" ht="15.75" customHeight="1">
      <c r="A432" s="36"/>
      <c r="G432" s="12"/>
      <c r="H432" s="12"/>
      <c r="M432" s="14"/>
    </row>
    <row r="433" spans="1:13" ht="15.75" customHeight="1">
      <c r="A433" s="36"/>
      <c r="G433" s="12"/>
      <c r="H433" s="12"/>
      <c r="M433" s="14"/>
    </row>
    <row r="434" spans="1:13" ht="15.75" customHeight="1">
      <c r="A434" s="36"/>
      <c r="G434" s="12"/>
      <c r="H434" s="12"/>
      <c r="M434" s="14"/>
    </row>
    <row r="435" spans="1:13" ht="15.75" customHeight="1">
      <c r="A435" s="36"/>
      <c r="G435" s="12"/>
      <c r="H435" s="12"/>
      <c r="M435" s="14"/>
    </row>
    <row r="436" spans="1:13" ht="15.75" customHeight="1">
      <c r="A436" s="36"/>
      <c r="G436" s="12"/>
      <c r="H436" s="12"/>
      <c r="M436" s="14"/>
    </row>
    <row r="437" spans="1:13" ht="15.75" customHeight="1">
      <c r="A437" s="36"/>
      <c r="G437" s="12"/>
      <c r="H437" s="12"/>
      <c r="M437" s="14"/>
    </row>
    <row r="438" spans="1:13" ht="15.75" customHeight="1">
      <c r="A438" s="36"/>
      <c r="G438" s="12"/>
      <c r="H438" s="12"/>
      <c r="M438" s="14"/>
    </row>
    <row r="439" spans="1:13" ht="15.75" customHeight="1">
      <c r="A439" s="36"/>
      <c r="G439" s="12"/>
      <c r="H439" s="12"/>
      <c r="M439" s="14"/>
    </row>
    <row r="440" spans="1:13" ht="15.75" customHeight="1">
      <c r="A440" s="36"/>
      <c r="G440" s="12"/>
      <c r="H440" s="12"/>
      <c r="M440" s="14"/>
    </row>
    <row r="441" spans="1:13" ht="15.75" customHeight="1">
      <c r="A441" s="36"/>
      <c r="G441" s="12"/>
      <c r="H441" s="12"/>
      <c r="M441" s="14"/>
    </row>
    <row r="442" spans="1:13" ht="15.75" customHeight="1">
      <c r="A442" s="36"/>
      <c r="G442" s="12"/>
      <c r="H442" s="12"/>
      <c r="M442" s="14"/>
    </row>
    <row r="443" spans="1:13" ht="15.75" customHeight="1">
      <c r="A443" s="36"/>
      <c r="G443" s="12"/>
      <c r="H443" s="12"/>
      <c r="M443" s="14"/>
    </row>
    <row r="444" spans="1:13" ht="15.75" customHeight="1">
      <c r="A444" s="36"/>
      <c r="G444" s="12"/>
      <c r="H444" s="12"/>
      <c r="M444" s="14"/>
    </row>
    <row r="445" spans="1:13" ht="15.75" customHeight="1">
      <c r="A445" s="36"/>
      <c r="G445" s="12"/>
      <c r="H445" s="12"/>
      <c r="M445" s="14"/>
    </row>
    <row r="446" spans="1:13" ht="15.75" customHeight="1">
      <c r="A446" s="36"/>
      <c r="G446" s="12"/>
      <c r="H446" s="12"/>
      <c r="M446" s="14"/>
    </row>
    <row r="447" spans="1:13" ht="15.75" customHeight="1">
      <c r="A447" s="36"/>
      <c r="G447" s="12"/>
      <c r="H447" s="12"/>
      <c r="M447" s="14"/>
    </row>
    <row r="448" spans="1:13" ht="15.75" customHeight="1">
      <c r="A448" s="36"/>
      <c r="G448" s="12"/>
      <c r="H448" s="12"/>
      <c r="M448" s="14"/>
    </row>
    <row r="449" spans="1:13" ht="15.75" customHeight="1">
      <c r="A449" s="36"/>
      <c r="G449" s="12"/>
      <c r="H449" s="12"/>
      <c r="M449" s="14"/>
    </row>
    <row r="450" spans="1:13" ht="15.75" customHeight="1">
      <c r="A450" s="36"/>
      <c r="G450" s="12"/>
      <c r="H450" s="12"/>
      <c r="M450" s="14"/>
    </row>
    <row r="451" spans="1:13" ht="15.75" customHeight="1">
      <c r="A451" s="36"/>
      <c r="G451" s="12"/>
      <c r="H451" s="12"/>
      <c r="M451" s="14"/>
    </row>
    <row r="452" spans="1:13" ht="15.75" customHeight="1">
      <c r="A452" s="36"/>
      <c r="G452" s="12"/>
      <c r="H452" s="12"/>
      <c r="M452" s="14"/>
    </row>
    <row r="453" spans="1:13" ht="15.75" customHeight="1">
      <c r="A453" s="36"/>
      <c r="G453" s="12"/>
      <c r="H453" s="12"/>
      <c r="M453" s="14"/>
    </row>
    <row r="454" spans="1:13" ht="15.75" customHeight="1">
      <c r="A454" s="36"/>
      <c r="G454" s="12"/>
      <c r="H454" s="12"/>
      <c r="M454" s="14"/>
    </row>
    <row r="455" spans="1:13" ht="15.75" customHeight="1">
      <c r="A455" s="36"/>
      <c r="G455" s="12"/>
      <c r="H455" s="12"/>
      <c r="M455" s="14"/>
    </row>
    <row r="456" spans="1:13" ht="15.75" customHeight="1">
      <c r="A456" s="36"/>
      <c r="G456" s="12"/>
      <c r="H456" s="12"/>
      <c r="M456" s="14"/>
    </row>
    <row r="457" spans="1:13" ht="15.75" customHeight="1">
      <c r="A457" s="36"/>
      <c r="G457" s="12"/>
      <c r="H457" s="12"/>
      <c r="M457" s="14"/>
    </row>
    <row r="458" spans="1:13" ht="15.75" customHeight="1">
      <c r="A458" s="36"/>
      <c r="G458" s="12"/>
      <c r="H458" s="12"/>
      <c r="M458" s="14"/>
    </row>
    <row r="459" spans="1:13" ht="15.75" customHeight="1">
      <c r="A459" s="36"/>
      <c r="G459" s="12"/>
      <c r="H459" s="12"/>
      <c r="M459" s="14"/>
    </row>
    <row r="460" spans="1:13" ht="15.75" customHeight="1">
      <c r="A460" s="36"/>
      <c r="G460" s="12"/>
      <c r="H460" s="12"/>
      <c r="M460" s="14"/>
    </row>
    <row r="461" spans="1:13" ht="15.75" customHeight="1">
      <c r="A461" s="36"/>
      <c r="G461" s="12"/>
      <c r="H461" s="12"/>
      <c r="M461" s="14"/>
    </row>
    <row r="462" spans="1:13" ht="15.75" customHeight="1">
      <c r="A462" s="36"/>
      <c r="G462" s="12"/>
      <c r="H462" s="12"/>
      <c r="M462" s="14"/>
    </row>
    <row r="463" spans="1:13" ht="15.75" customHeight="1">
      <c r="A463" s="36"/>
      <c r="G463" s="12"/>
      <c r="H463" s="12"/>
      <c r="M463" s="14"/>
    </row>
    <row r="464" spans="1:13" ht="15.75" customHeight="1">
      <c r="A464" s="36"/>
      <c r="G464" s="12"/>
      <c r="H464" s="12"/>
      <c r="M464" s="14"/>
    </row>
    <row r="465" spans="1:13" ht="15.75" customHeight="1">
      <c r="A465" s="36"/>
      <c r="G465" s="12"/>
      <c r="H465" s="12"/>
      <c r="M465" s="14"/>
    </row>
    <row r="466" spans="1:13" ht="15.75" customHeight="1">
      <c r="A466" s="36"/>
      <c r="G466" s="12"/>
      <c r="H466" s="12"/>
      <c r="M466" s="14"/>
    </row>
    <row r="467" spans="1:13" ht="15.75" customHeight="1">
      <c r="A467" s="36"/>
      <c r="G467" s="12"/>
      <c r="H467" s="12"/>
      <c r="M467" s="14"/>
    </row>
    <row r="468" spans="1:13" ht="15.75" customHeight="1">
      <c r="A468" s="36"/>
      <c r="G468" s="12"/>
      <c r="H468" s="12"/>
      <c r="M468" s="14"/>
    </row>
    <row r="469" spans="1:13" ht="15.75" customHeight="1">
      <c r="A469" s="36"/>
      <c r="G469" s="12"/>
      <c r="H469" s="12"/>
      <c r="M469" s="14"/>
    </row>
    <row r="470" spans="1:13" ht="15.75" customHeight="1">
      <c r="A470" s="36"/>
      <c r="G470" s="12"/>
      <c r="H470" s="12"/>
      <c r="M470" s="14"/>
    </row>
    <row r="471" spans="1:13" ht="15.75" customHeight="1">
      <c r="A471" s="36"/>
      <c r="G471" s="12"/>
      <c r="H471" s="12"/>
      <c r="M471" s="14"/>
    </row>
    <row r="472" spans="1:13" ht="15.75" customHeight="1">
      <c r="A472" s="36"/>
      <c r="G472" s="12"/>
      <c r="H472" s="12"/>
      <c r="M472" s="14"/>
    </row>
    <row r="473" spans="1:13" ht="15.75" customHeight="1">
      <c r="A473" s="36"/>
      <c r="G473" s="12"/>
      <c r="H473" s="12"/>
      <c r="M473" s="14"/>
    </row>
    <row r="474" spans="1:13" ht="15.75" customHeight="1">
      <c r="A474" s="36"/>
      <c r="G474" s="12"/>
      <c r="H474" s="12"/>
      <c r="M474" s="14"/>
    </row>
    <row r="475" spans="1:13" ht="15.75" customHeight="1">
      <c r="A475" s="36"/>
      <c r="G475" s="12"/>
      <c r="H475" s="12"/>
      <c r="M475" s="14"/>
    </row>
    <row r="476" spans="1:13" ht="15.75" customHeight="1">
      <c r="A476" s="36"/>
      <c r="G476" s="12"/>
      <c r="H476" s="12"/>
      <c r="M476" s="14"/>
    </row>
    <row r="477" spans="1:13" ht="15.75" customHeight="1">
      <c r="A477" s="36"/>
      <c r="G477" s="12"/>
      <c r="H477" s="12"/>
      <c r="M477" s="14"/>
    </row>
    <row r="478" spans="1:13" ht="15.75" customHeight="1">
      <c r="A478" s="36"/>
      <c r="G478" s="12"/>
      <c r="H478" s="12"/>
      <c r="M478" s="14"/>
    </row>
    <row r="479" spans="1:13" ht="15.75" customHeight="1">
      <c r="A479" s="36"/>
      <c r="G479" s="12"/>
      <c r="H479" s="12"/>
      <c r="M479" s="14"/>
    </row>
    <row r="480" spans="1:13" ht="15.75" customHeight="1">
      <c r="A480" s="36"/>
      <c r="G480" s="12"/>
      <c r="H480" s="12"/>
      <c r="M480" s="14"/>
    </row>
    <row r="481" spans="1:13" ht="15.75" customHeight="1">
      <c r="A481" s="36"/>
      <c r="G481" s="12"/>
      <c r="H481" s="12"/>
      <c r="M481" s="14"/>
    </row>
    <row r="482" spans="1:13" ht="15.75" customHeight="1">
      <c r="A482" s="36"/>
      <c r="G482" s="12"/>
      <c r="H482" s="12"/>
      <c r="M482" s="14"/>
    </row>
    <row r="483" spans="1:13" ht="15.75" customHeight="1">
      <c r="A483" s="36"/>
      <c r="G483" s="12"/>
      <c r="H483" s="12"/>
      <c r="M483" s="14"/>
    </row>
    <row r="484" spans="1:13" ht="15.75" customHeight="1">
      <c r="A484" s="36"/>
      <c r="G484" s="12"/>
      <c r="H484" s="12"/>
      <c r="M484" s="14"/>
    </row>
    <row r="485" spans="1:13" ht="15.75" customHeight="1">
      <c r="A485" s="36"/>
      <c r="G485" s="12"/>
      <c r="H485" s="12"/>
      <c r="M485" s="14"/>
    </row>
    <row r="486" spans="1:13" ht="15.75" customHeight="1">
      <c r="A486" s="36"/>
      <c r="G486" s="12"/>
      <c r="H486" s="12"/>
      <c r="M486" s="14"/>
    </row>
    <row r="487" spans="1:13" ht="15.75" customHeight="1">
      <c r="A487" s="36"/>
      <c r="G487" s="12"/>
      <c r="H487" s="12"/>
      <c r="M487" s="14"/>
    </row>
    <row r="488" spans="1:13" ht="15.75" customHeight="1">
      <c r="A488" s="36"/>
      <c r="G488" s="12"/>
      <c r="H488" s="12"/>
      <c r="M488" s="14"/>
    </row>
    <row r="489" spans="1:13" ht="15.75" customHeight="1">
      <c r="A489" s="36"/>
      <c r="G489" s="12"/>
      <c r="H489" s="12"/>
      <c r="M489" s="14"/>
    </row>
    <row r="490" spans="1:13" ht="15.75" customHeight="1">
      <c r="A490" s="36"/>
      <c r="G490" s="12"/>
      <c r="H490" s="12"/>
      <c r="M490" s="14"/>
    </row>
    <row r="491" spans="1:13" ht="15.75" customHeight="1">
      <c r="A491" s="36"/>
      <c r="G491" s="12"/>
      <c r="H491" s="12"/>
      <c r="M491" s="14"/>
    </row>
    <row r="492" spans="1:13" ht="15.75" customHeight="1">
      <c r="A492" s="36"/>
      <c r="G492" s="12"/>
      <c r="H492" s="12"/>
      <c r="M492" s="14"/>
    </row>
    <row r="493" spans="1:13" ht="15.75" customHeight="1">
      <c r="A493" s="36"/>
      <c r="G493" s="12"/>
      <c r="H493" s="12"/>
      <c r="M493" s="14"/>
    </row>
    <row r="494" spans="1:13" ht="15.75" customHeight="1">
      <c r="A494" s="36"/>
      <c r="G494" s="12"/>
      <c r="H494" s="12"/>
      <c r="M494" s="14"/>
    </row>
    <row r="495" spans="1:13" ht="15.75" customHeight="1">
      <c r="A495" s="36"/>
      <c r="G495" s="12"/>
      <c r="H495" s="12"/>
      <c r="M495" s="14"/>
    </row>
    <row r="496" spans="1:13" ht="15.75" customHeight="1">
      <c r="A496" s="36"/>
      <c r="G496" s="12"/>
      <c r="H496" s="12"/>
      <c r="M496" s="14"/>
    </row>
    <row r="497" spans="1:13" ht="15.75" customHeight="1">
      <c r="A497" s="36"/>
      <c r="G497" s="12"/>
      <c r="H497" s="12"/>
      <c r="M497" s="14"/>
    </row>
    <row r="498" spans="1:13" ht="15.75" customHeight="1">
      <c r="A498" s="36"/>
      <c r="G498" s="12"/>
      <c r="H498" s="12"/>
      <c r="M498" s="14"/>
    </row>
    <row r="499" spans="1:13" ht="15.75" customHeight="1">
      <c r="A499" s="36"/>
      <c r="G499" s="12"/>
      <c r="H499" s="12"/>
      <c r="M499" s="14"/>
    </row>
    <row r="500" spans="1:13" ht="15.75" customHeight="1">
      <c r="A500" s="36"/>
      <c r="G500" s="12"/>
      <c r="H500" s="12"/>
      <c r="M500" s="14"/>
    </row>
    <row r="501" spans="1:13" ht="15.75" customHeight="1">
      <c r="A501" s="36"/>
      <c r="G501" s="12"/>
      <c r="H501" s="12"/>
      <c r="M501" s="14"/>
    </row>
    <row r="502" spans="1:13" ht="15.75" customHeight="1">
      <c r="A502" s="36"/>
      <c r="G502" s="12"/>
      <c r="H502" s="12"/>
      <c r="M502" s="14"/>
    </row>
    <row r="503" spans="1:13" ht="15.75" customHeight="1">
      <c r="A503" s="36"/>
      <c r="G503" s="12"/>
      <c r="H503" s="12"/>
      <c r="M503" s="14"/>
    </row>
    <row r="504" spans="1:13" ht="15.75" customHeight="1">
      <c r="A504" s="36"/>
      <c r="G504" s="12"/>
      <c r="H504" s="12"/>
      <c r="M504" s="14"/>
    </row>
    <row r="505" spans="1:13" ht="15.75" customHeight="1">
      <c r="A505" s="36"/>
      <c r="G505" s="12"/>
      <c r="H505" s="12"/>
      <c r="M505" s="14"/>
    </row>
    <row r="506" spans="1:13" ht="15.75" customHeight="1">
      <c r="A506" s="36"/>
      <c r="G506" s="12"/>
      <c r="H506" s="12"/>
      <c r="M506" s="14"/>
    </row>
    <row r="507" spans="1:13" ht="15.75" customHeight="1">
      <c r="A507" s="36"/>
      <c r="G507" s="12"/>
      <c r="H507" s="12"/>
      <c r="M507" s="14"/>
    </row>
    <row r="508" spans="1:13" ht="15.75" customHeight="1">
      <c r="A508" s="36"/>
      <c r="G508" s="12"/>
      <c r="H508" s="12"/>
      <c r="M508" s="14"/>
    </row>
    <row r="509" spans="1:13" ht="15.75" customHeight="1">
      <c r="A509" s="36"/>
      <c r="G509" s="12"/>
      <c r="H509" s="12"/>
      <c r="M509" s="14"/>
    </row>
    <row r="510" spans="1:13" ht="15.75" customHeight="1">
      <c r="A510" s="36"/>
      <c r="G510" s="12"/>
      <c r="H510" s="12"/>
      <c r="M510" s="14"/>
    </row>
    <row r="511" spans="1:13" ht="15.75" customHeight="1">
      <c r="A511" s="36"/>
      <c r="G511" s="12"/>
      <c r="H511" s="12"/>
      <c r="M511" s="14"/>
    </row>
    <row r="512" spans="1:13" ht="15.75" customHeight="1">
      <c r="A512" s="36"/>
      <c r="G512" s="12"/>
      <c r="H512" s="12"/>
      <c r="M512" s="14"/>
    </row>
    <row r="513" spans="1:13" ht="15.75" customHeight="1">
      <c r="A513" s="36"/>
      <c r="G513" s="12"/>
      <c r="H513" s="12"/>
      <c r="M513" s="14"/>
    </row>
    <row r="514" spans="1:13" ht="15.75" customHeight="1">
      <c r="A514" s="36"/>
      <c r="G514" s="12"/>
      <c r="H514" s="12"/>
      <c r="M514" s="14"/>
    </row>
    <row r="515" spans="1:13" ht="15.75" customHeight="1">
      <c r="A515" s="36"/>
      <c r="G515" s="12"/>
      <c r="H515" s="12"/>
      <c r="M515" s="14"/>
    </row>
    <row r="516" spans="1:13" ht="15.75" customHeight="1">
      <c r="A516" s="36"/>
      <c r="G516" s="12"/>
      <c r="H516" s="12"/>
      <c r="M516" s="14"/>
    </row>
    <row r="517" spans="1:13" ht="15.75" customHeight="1">
      <c r="A517" s="36"/>
      <c r="G517" s="12"/>
      <c r="H517" s="12"/>
      <c r="M517" s="14"/>
    </row>
    <row r="518" spans="1:13" ht="15.75" customHeight="1">
      <c r="A518" s="36"/>
      <c r="G518" s="12"/>
      <c r="H518" s="12"/>
      <c r="M518" s="14"/>
    </row>
    <row r="519" spans="1:13" ht="15.75" customHeight="1">
      <c r="A519" s="36"/>
      <c r="G519" s="12"/>
      <c r="H519" s="12"/>
      <c r="M519" s="14"/>
    </row>
    <row r="520" spans="1:13" ht="15.75" customHeight="1">
      <c r="A520" s="36"/>
      <c r="G520" s="12"/>
      <c r="H520" s="12"/>
      <c r="M520" s="14"/>
    </row>
    <row r="521" spans="1:13" ht="15.75" customHeight="1">
      <c r="A521" s="36"/>
      <c r="G521" s="12"/>
      <c r="H521" s="12"/>
      <c r="M521" s="14"/>
    </row>
    <row r="522" spans="1:13" ht="15.75" customHeight="1">
      <c r="A522" s="36"/>
      <c r="G522" s="12"/>
      <c r="H522" s="12"/>
      <c r="M522" s="14"/>
    </row>
    <row r="523" spans="1:13" ht="15.75" customHeight="1">
      <c r="A523" s="36"/>
      <c r="G523" s="12"/>
      <c r="H523" s="12"/>
      <c r="M523" s="14"/>
    </row>
    <row r="524" spans="1:13" ht="15.75" customHeight="1">
      <c r="A524" s="36"/>
      <c r="G524" s="12"/>
      <c r="H524" s="12"/>
      <c r="M524" s="14"/>
    </row>
    <row r="525" spans="1:13" ht="15.75" customHeight="1">
      <c r="A525" s="36"/>
      <c r="G525" s="12"/>
      <c r="H525" s="12"/>
      <c r="M525" s="14"/>
    </row>
    <row r="526" spans="1:13" ht="15.75" customHeight="1">
      <c r="A526" s="36"/>
      <c r="G526" s="12"/>
      <c r="H526" s="12"/>
      <c r="M526" s="14"/>
    </row>
    <row r="527" spans="1:13" ht="15.75" customHeight="1">
      <c r="A527" s="36"/>
      <c r="G527" s="12"/>
      <c r="H527" s="12"/>
      <c r="M527" s="14"/>
    </row>
    <row r="528" spans="1:13" ht="15.75" customHeight="1">
      <c r="A528" s="36"/>
      <c r="G528" s="12"/>
      <c r="H528" s="12"/>
      <c r="M528" s="14"/>
    </row>
    <row r="529" spans="1:13" ht="15.75" customHeight="1">
      <c r="A529" s="36"/>
      <c r="G529" s="12"/>
      <c r="H529" s="12"/>
      <c r="M529" s="14"/>
    </row>
    <row r="530" spans="1:13" ht="15.75" customHeight="1">
      <c r="A530" s="36"/>
      <c r="G530" s="12"/>
      <c r="H530" s="12"/>
      <c r="M530" s="14"/>
    </row>
    <row r="531" spans="1:13" ht="15.75" customHeight="1">
      <c r="A531" s="36"/>
      <c r="G531" s="12"/>
      <c r="H531" s="12"/>
      <c r="M531" s="14"/>
    </row>
    <row r="532" spans="1:13" ht="15.75" customHeight="1">
      <c r="A532" s="36"/>
      <c r="G532" s="12"/>
      <c r="H532" s="12"/>
      <c r="M532" s="14"/>
    </row>
    <row r="533" spans="1:13" ht="15.75" customHeight="1">
      <c r="A533" s="36"/>
      <c r="G533" s="12"/>
      <c r="H533" s="12"/>
      <c r="M533" s="14"/>
    </row>
    <row r="534" spans="1:13" ht="15.75" customHeight="1">
      <c r="A534" s="36"/>
      <c r="G534" s="12"/>
      <c r="H534" s="12"/>
      <c r="M534" s="14"/>
    </row>
    <row r="535" spans="1:13" ht="15.75" customHeight="1">
      <c r="A535" s="36"/>
      <c r="G535" s="12"/>
      <c r="H535" s="12"/>
      <c r="M535" s="14"/>
    </row>
    <row r="536" spans="1:13" ht="15.75" customHeight="1">
      <c r="A536" s="36"/>
      <c r="G536" s="12"/>
      <c r="H536" s="12"/>
      <c r="M536" s="14"/>
    </row>
    <row r="537" spans="1:13" ht="15.75" customHeight="1">
      <c r="A537" s="36"/>
      <c r="G537" s="12"/>
      <c r="H537" s="12"/>
      <c r="M537" s="14"/>
    </row>
    <row r="538" spans="1:13" ht="15.75" customHeight="1">
      <c r="A538" s="36"/>
      <c r="G538" s="12"/>
      <c r="H538" s="12"/>
      <c r="M538" s="14"/>
    </row>
    <row r="539" spans="1:13" ht="15.75" customHeight="1">
      <c r="A539" s="36"/>
      <c r="G539" s="12"/>
      <c r="H539" s="12"/>
      <c r="M539" s="14"/>
    </row>
    <row r="540" spans="1:13" ht="15.75" customHeight="1">
      <c r="A540" s="36"/>
      <c r="G540" s="12"/>
      <c r="H540" s="12"/>
      <c r="M540" s="14"/>
    </row>
    <row r="541" spans="1:13" ht="15.75" customHeight="1">
      <c r="A541" s="36"/>
      <c r="G541" s="12"/>
      <c r="H541" s="12"/>
      <c r="M541" s="14"/>
    </row>
    <row r="542" spans="1:13" ht="15.75" customHeight="1">
      <c r="A542" s="36"/>
      <c r="G542" s="12"/>
      <c r="H542" s="12"/>
      <c r="M542" s="14"/>
    </row>
    <row r="543" spans="1:13" ht="15.75" customHeight="1">
      <c r="A543" s="36"/>
      <c r="G543" s="12"/>
      <c r="H543" s="12"/>
      <c r="M543" s="14"/>
    </row>
    <row r="544" spans="1:13" ht="15.75" customHeight="1">
      <c r="A544" s="36"/>
      <c r="G544" s="12"/>
      <c r="H544" s="12"/>
      <c r="M544" s="14"/>
    </row>
    <row r="545" spans="1:13" ht="15.75" customHeight="1">
      <c r="A545" s="36"/>
      <c r="G545" s="12"/>
      <c r="H545" s="12"/>
      <c r="M545" s="14"/>
    </row>
    <row r="546" spans="1:13" ht="15.75" customHeight="1">
      <c r="A546" s="36"/>
      <c r="G546" s="12"/>
      <c r="H546" s="12"/>
      <c r="M546" s="14"/>
    </row>
    <row r="547" spans="1:13" ht="15.75" customHeight="1">
      <c r="A547" s="36"/>
      <c r="G547" s="12"/>
      <c r="H547" s="12"/>
      <c r="M547" s="14"/>
    </row>
    <row r="548" spans="1:13" ht="15.75" customHeight="1">
      <c r="A548" s="36"/>
      <c r="G548" s="12"/>
      <c r="H548" s="12"/>
      <c r="M548" s="14"/>
    </row>
    <row r="549" spans="1:13" ht="15.75" customHeight="1">
      <c r="A549" s="36"/>
      <c r="G549" s="12"/>
      <c r="H549" s="12"/>
      <c r="M549" s="14"/>
    </row>
    <row r="550" spans="1:13" ht="15.75" customHeight="1">
      <c r="A550" s="36"/>
      <c r="G550" s="12"/>
      <c r="H550" s="12"/>
      <c r="M550" s="14"/>
    </row>
    <row r="551" spans="1:13" ht="15.75" customHeight="1">
      <c r="A551" s="36"/>
      <c r="G551" s="12"/>
      <c r="H551" s="12"/>
      <c r="M551" s="14"/>
    </row>
    <row r="552" spans="1:13" ht="15.75" customHeight="1">
      <c r="A552" s="36"/>
      <c r="G552" s="12"/>
      <c r="H552" s="12"/>
      <c r="M552" s="14"/>
    </row>
    <row r="553" spans="1:13" ht="15.75" customHeight="1">
      <c r="A553" s="36"/>
      <c r="G553" s="12"/>
      <c r="H553" s="12"/>
      <c r="M553" s="14"/>
    </row>
    <row r="554" spans="1:13" ht="15.75" customHeight="1">
      <c r="A554" s="36"/>
      <c r="G554" s="12"/>
      <c r="H554" s="12"/>
      <c r="M554" s="14"/>
    </row>
    <row r="555" spans="1:13" ht="15.75" customHeight="1">
      <c r="A555" s="36"/>
      <c r="G555" s="12"/>
      <c r="H555" s="12"/>
      <c r="M555" s="14"/>
    </row>
    <row r="556" spans="1:13" ht="15.75" customHeight="1">
      <c r="A556" s="36"/>
      <c r="G556" s="12"/>
      <c r="H556" s="12"/>
      <c r="M556" s="14"/>
    </row>
    <row r="557" spans="1:13" ht="15.75" customHeight="1">
      <c r="A557" s="36"/>
      <c r="G557" s="12"/>
      <c r="H557" s="12"/>
      <c r="M557" s="14"/>
    </row>
    <row r="558" spans="1:13" ht="15.75" customHeight="1">
      <c r="A558" s="36"/>
      <c r="G558" s="12"/>
      <c r="H558" s="12"/>
      <c r="M558" s="14"/>
    </row>
    <row r="559" spans="1:13" ht="15.75" customHeight="1">
      <c r="A559" s="36"/>
      <c r="G559" s="12"/>
      <c r="H559" s="12"/>
      <c r="M559" s="14"/>
    </row>
    <row r="560" spans="1:13" ht="15.75" customHeight="1">
      <c r="A560" s="36"/>
      <c r="G560" s="12"/>
      <c r="H560" s="12"/>
      <c r="M560" s="14"/>
    </row>
    <row r="561" spans="1:13" ht="15.75" customHeight="1">
      <c r="A561" s="36"/>
      <c r="G561" s="12"/>
      <c r="H561" s="12"/>
      <c r="M561" s="14"/>
    </row>
    <row r="562" spans="1:13" ht="15.75" customHeight="1">
      <c r="A562" s="36"/>
      <c r="G562" s="12"/>
      <c r="H562" s="12"/>
      <c r="M562" s="14"/>
    </row>
    <row r="563" spans="1:13" ht="15.75" customHeight="1">
      <c r="A563" s="36"/>
      <c r="G563" s="12"/>
      <c r="H563" s="12"/>
      <c r="M563" s="14"/>
    </row>
    <row r="564" spans="1:13" ht="15.75" customHeight="1">
      <c r="A564" s="36"/>
      <c r="G564" s="12"/>
      <c r="H564" s="12"/>
      <c r="M564" s="14"/>
    </row>
    <row r="565" spans="1:13" ht="15.75" customHeight="1">
      <c r="A565" s="36"/>
      <c r="G565" s="12"/>
      <c r="H565" s="12"/>
      <c r="M565" s="14"/>
    </row>
    <row r="566" spans="1:13" ht="15.75" customHeight="1">
      <c r="A566" s="36"/>
      <c r="G566" s="12"/>
      <c r="H566" s="12"/>
      <c r="M566" s="14"/>
    </row>
    <row r="567" spans="1:13" ht="15.75" customHeight="1">
      <c r="A567" s="36"/>
      <c r="G567" s="12"/>
      <c r="H567" s="12"/>
      <c r="M567" s="14"/>
    </row>
    <row r="568" spans="1:13" ht="15.75" customHeight="1">
      <c r="A568" s="36"/>
      <c r="G568" s="12"/>
      <c r="H568" s="12"/>
      <c r="M568" s="14"/>
    </row>
    <row r="569" spans="1:13" ht="15.75" customHeight="1">
      <c r="A569" s="36"/>
      <c r="G569" s="12"/>
      <c r="H569" s="12"/>
      <c r="M569" s="14"/>
    </row>
    <row r="570" spans="1:13" ht="15.75" customHeight="1">
      <c r="A570" s="36"/>
      <c r="G570" s="12"/>
      <c r="H570" s="12"/>
      <c r="M570" s="14"/>
    </row>
    <row r="571" spans="1:13" ht="15.75" customHeight="1">
      <c r="A571" s="36"/>
      <c r="G571" s="12"/>
      <c r="H571" s="12"/>
      <c r="M571" s="14"/>
    </row>
    <row r="572" spans="1:13" ht="15.75" customHeight="1">
      <c r="A572" s="36"/>
      <c r="G572" s="12"/>
      <c r="H572" s="12"/>
      <c r="M572" s="14"/>
    </row>
    <row r="573" spans="1:13" ht="15.75" customHeight="1">
      <c r="A573" s="36"/>
      <c r="G573" s="12"/>
      <c r="H573" s="12"/>
      <c r="M573" s="14"/>
    </row>
    <row r="574" spans="1:13" ht="15.75" customHeight="1">
      <c r="A574" s="36"/>
      <c r="G574" s="12"/>
      <c r="H574" s="12"/>
      <c r="M574" s="14"/>
    </row>
    <row r="575" spans="1:13" ht="15.75" customHeight="1">
      <c r="A575" s="36"/>
      <c r="G575" s="12"/>
      <c r="H575" s="12"/>
      <c r="M575" s="14"/>
    </row>
    <row r="576" spans="1:13" ht="15.75" customHeight="1">
      <c r="A576" s="36"/>
      <c r="G576" s="12"/>
      <c r="H576" s="12"/>
      <c r="M576" s="14"/>
    </row>
    <row r="577" spans="1:13" ht="15.75" customHeight="1">
      <c r="A577" s="36"/>
      <c r="G577" s="12"/>
      <c r="H577" s="12"/>
      <c r="M577" s="14"/>
    </row>
    <row r="578" spans="1:13" ht="15.75" customHeight="1">
      <c r="A578" s="36"/>
      <c r="G578" s="12"/>
      <c r="H578" s="12"/>
      <c r="M578" s="14"/>
    </row>
    <row r="579" spans="1:13" ht="15.75" customHeight="1">
      <c r="A579" s="36"/>
      <c r="G579" s="12"/>
      <c r="H579" s="12"/>
      <c r="M579" s="14"/>
    </row>
    <row r="580" spans="1:13" ht="15.75" customHeight="1">
      <c r="A580" s="36"/>
      <c r="G580" s="12"/>
      <c r="H580" s="12"/>
      <c r="M580" s="14"/>
    </row>
    <row r="581" spans="1:13" ht="15.75" customHeight="1">
      <c r="A581" s="36"/>
      <c r="G581" s="12"/>
      <c r="H581" s="12"/>
      <c r="M581" s="14"/>
    </row>
    <row r="582" spans="1:13" ht="15.75" customHeight="1">
      <c r="A582" s="36"/>
      <c r="G582" s="12"/>
      <c r="H582" s="12"/>
      <c r="M582" s="14"/>
    </row>
    <row r="583" spans="1:13" ht="15.75" customHeight="1">
      <c r="A583" s="36"/>
      <c r="G583" s="12"/>
      <c r="H583" s="12"/>
      <c r="M583" s="14"/>
    </row>
    <row r="584" spans="1:13" ht="15.75" customHeight="1">
      <c r="A584" s="36"/>
      <c r="G584" s="12"/>
      <c r="H584" s="12"/>
      <c r="M584" s="14"/>
    </row>
    <row r="585" spans="1:13" ht="15.75" customHeight="1">
      <c r="A585" s="36"/>
      <c r="G585" s="12"/>
      <c r="H585" s="12"/>
      <c r="M585" s="14"/>
    </row>
    <row r="586" spans="1:13" ht="15.75" customHeight="1">
      <c r="A586" s="36"/>
      <c r="G586" s="12"/>
      <c r="H586" s="12"/>
      <c r="M586" s="14"/>
    </row>
    <row r="587" spans="1:13" ht="15.75" customHeight="1">
      <c r="A587" s="36"/>
      <c r="G587" s="12"/>
      <c r="H587" s="12"/>
      <c r="M587" s="14"/>
    </row>
    <row r="588" spans="1:13" ht="15.75" customHeight="1">
      <c r="A588" s="36"/>
      <c r="G588" s="12"/>
      <c r="H588" s="12"/>
      <c r="M588" s="14"/>
    </row>
    <row r="589" spans="1:13" ht="15.75" customHeight="1">
      <c r="A589" s="36"/>
      <c r="G589" s="12"/>
      <c r="H589" s="12"/>
      <c r="M589" s="14"/>
    </row>
    <row r="590" spans="1:13" ht="15.75" customHeight="1">
      <c r="A590" s="36"/>
      <c r="G590" s="12"/>
      <c r="H590" s="12"/>
      <c r="M590" s="14"/>
    </row>
    <row r="591" spans="1:13" ht="15.75" customHeight="1">
      <c r="A591" s="36"/>
      <c r="G591" s="12"/>
      <c r="H591" s="12"/>
      <c r="M591" s="14"/>
    </row>
    <row r="592" spans="1:13" ht="15.75" customHeight="1">
      <c r="A592" s="36"/>
      <c r="G592" s="12"/>
      <c r="H592" s="12"/>
      <c r="M592" s="14"/>
    </row>
    <row r="593" spans="1:13" ht="15.75" customHeight="1">
      <c r="A593" s="36"/>
      <c r="G593" s="12"/>
      <c r="H593" s="12"/>
      <c r="M593" s="14"/>
    </row>
    <row r="594" spans="1:13" ht="15.75" customHeight="1">
      <c r="A594" s="36"/>
      <c r="G594" s="12"/>
      <c r="H594" s="12"/>
      <c r="M594" s="14"/>
    </row>
    <row r="595" spans="1:13" ht="15.75" customHeight="1">
      <c r="A595" s="36"/>
      <c r="G595" s="12"/>
      <c r="H595" s="12"/>
      <c r="M595" s="14"/>
    </row>
    <row r="596" spans="1:13" ht="15.75" customHeight="1">
      <c r="A596" s="36"/>
      <c r="G596" s="12"/>
      <c r="H596" s="12"/>
      <c r="M596" s="14"/>
    </row>
    <row r="597" spans="1:13" ht="15.75" customHeight="1">
      <c r="A597" s="36"/>
      <c r="G597" s="12"/>
      <c r="H597" s="12"/>
      <c r="M597" s="14"/>
    </row>
    <row r="598" spans="1:13" ht="15.75" customHeight="1">
      <c r="A598" s="36"/>
      <c r="G598" s="12"/>
      <c r="H598" s="12"/>
      <c r="M598" s="14"/>
    </row>
    <row r="599" spans="1:13" ht="15.75" customHeight="1">
      <c r="A599" s="36"/>
      <c r="G599" s="12"/>
      <c r="H599" s="12"/>
      <c r="M599" s="14"/>
    </row>
    <row r="600" spans="1:13" ht="15.75" customHeight="1">
      <c r="A600" s="36"/>
      <c r="G600" s="12"/>
      <c r="H600" s="12"/>
      <c r="M600" s="14"/>
    </row>
    <row r="601" spans="1:13" ht="15.75" customHeight="1">
      <c r="A601" s="36"/>
      <c r="G601" s="12"/>
      <c r="H601" s="12"/>
      <c r="M601" s="14"/>
    </row>
    <row r="602" spans="1:13" ht="15.75" customHeight="1">
      <c r="A602" s="36"/>
      <c r="G602" s="12"/>
      <c r="H602" s="12"/>
      <c r="M602" s="14"/>
    </row>
    <row r="603" spans="1:13" ht="15.75" customHeight="1">
      <c r="A603" s="36"/>
      <c r="G603" s="12"/>
      <c r="H603" s="12"/>
      <c r="M603" s="14"/>
    </row>
    <row r="604" spans="1:13" ht="15.75" customHeight="1">
      <c r="A604" s="36"/>
      <c r="G604" s="12"/>
      <c r="H604" s="12"/>
      <c r="M604" s="14"/>
    </row>
    <row r="605" spans="1:13" ht="15.75" customHeight="1">
      <c r="A605" s="36"/>
      <c r="G605" s="12"/>
      <c r="H605" s="12"/>
      <c r="M605" s="14"/>
    </row>
    <row r="606" spans="1:13" ht="15.75" customHeight="1">
      <c r="A606" s="36"/>
      <c r="G606" s="12"/>
      <c r="H606" s="12"/>
      <c r="M606" s="14"/>
    </row>
    <row r="607" spans="1:13" ht="15.75" customHeight="1">
      <c r="A607" s="36"/>
      <c r="G607" s="12"/>
      <c r="H607" s="12"/>
      <c r="M607" s="14"/>
    </row>
    <row r="608" spans="1:13" ht="15.75" customHeight="1">
      <c r="A608" s="36"/>
      <c r="G608" s="12"/>
      <c r="H608" s="12"/>
      <c r="M608" s="14"/>
    </row>
    <row r="609" spans="1:13" ht="15.75" customHeight="1">
      <c r="A609" s="36"/>
      <c r="G609" s="12"/>
      <c r="H609" s="12"/>
      <c r="M609" s="14"/>
    </row>
    <row r="610" spans="1:13" ht="15.75" customHeight="1">
      <c r="A610" s="36"/>
      <c r="G610" s="12"/>
      <c r="H610" s="12"/>
      <c r="M610" s="14"/>
    </row>
    <row r="611" spans="1:13" ht="15.75" customHeight="1">
      <c r="A611" s="36"/>
      <c r="G611" s="12"/>
      <c r="H611" s="12"/>
      <c r="M611" s="14"/>
    </row>
    <row r="612" spans="1:13" ht="15.75" customHeight="1">
      <c r="A612" s="36"/>
      <c r="G612" s="12"/>
      <c r="H612" s="12"/>
      <c r="M612" s="14"/>
    </row>
    <row r="613" spans="1:13" ht="15.75" customHeight="1">
      <c r="A613" s="36"/>
      <c r="G613" s="12"/>
      <c r="H613" s="12"/>
      <c r="M613" s="14"/>
    </row>
    <row r="614" spans="1:13" ht="15.75" customHeight="1">
      <c r="A614" s="36"/>
      <c r="G614" s="12"/>
      <c r="H614" s="12"/>
      <c r="M614" s="14"/>
    </row>
    <row r="615" spans="1:13" ht="15.75" customHeight="1">
      <c r="A615" s="36"/>
      <c r="G615" s="12"/>
      <c r="H615" s="12"/>
      <c r="M615" s="14"/>
    </row>
    <row r="616" spans="1:13" ht="15.75" customHeight="1">
      <c r="A616" s="36"/>
      <c r="G616" s="12"/>
      <c r="H616" s="12"/>
      <c r="M616" s="14"/>
    </row>
    <row r="617" spans="1:13" ht="15.75" customHeight="1">
      <c r="A617" s="36"/>
      <c r="G617" s="12"/>
      <c r="H617" s="12"/>
      <c r="M617" s="14"/>
    </row>
    <row r="618" spans="1:13" ht="15.75" customHeight="1">
      <c r="A618" s="36"/>
      <c r="G618" s="12"/>
      <c r="H618" s="12"/>
      <c r="M618" s="14"/>
    </row>
    <row r="619" spans="1:13" ht="15.75" customHeight="1">
      <c r="A619" s="36"/>
      <c r="G619" s="12"/>
      <c r="H619" s="12"/>
      <c r="M619" s="14"/>
    </row>
    <row r="620" spans="1:13" ht="15.75" customHeight="1">
      <c r="A620" s="36"/>
      <c r="G620" s="12"/>
      <c r="H620" s="12"/>
      <c r="M620" s="14"/>
    </row>
    <row r="621" spans="1:13" ht="15.75" customHeight="1">
      <c r="A621" s="36"/>
      <c r="G621" s="12"/>
      <c r="H621" s="12"/>
      <c r="M621" s="14"/>
    </row>
    <row r="622" spans="1:13" ht="15.75" customHeight="1">
      <c r="A622" s="36"/>
      <c r="G622" s="12"/>
      <c r="H622" s="12"/>
      <c r="M622" s="14"/>
    </row>
    <row r="623" spans="1:13" ht="15.75" customHeight="1">
      <c r="A623" s="36"/>
      <c r="G623" s="12"/>
      <c r="H623" s="12"/>
      <c r="M623" s="14"/>
    </row>
    <row r="624" spans="1:13" ht="15.75" customHeight="1">
      <c r="A624" s="36"/>
      <c r="G624" s="12"/>
      <c r="H624" s="12"/>
      <c r="M624" s="14"/>
    </row>
    <row r="625" spans="1:13" ht="15.75" customHeight="1">
      <c r="A625" s="36"/>
      <c r="G625" s="12"/>
      <c r="H625" s="12"/>
      <c r="M625" s="14"/>
    </row>
    <row r="626" spans="1:13" ht="15.75" customHeight="1">
      <c r="A626" s="36"/>
      <c r="G626" s="12"/>
      <c r="H626" s="12"/>
      <c r="M626" s="14"/>
    </row>
    <row r="627" spans="1:13" ht="15.75" customHeight="1">
      <c r="A627" s="36"/>
      <c r="G627" s="12"/>
      <c r="H627" s="12"/>
      <c r="M627" s="14"/>
    </row>
    <row r="628" spans="1:13" ht="15.75" customHeight="1">
      <c r="A628" s="36"/>
      <c r="G628" s="12"/>
      <c r="H628" s="12"/>
      <c r="M628" s="14"/>
    </row>
    <row r="629" spans="1:13" ht="15.75" customHeight="1">
      <c r="A629" s="36"/>
      <c r="G629" s="12"/>
      <c r="H629" s="12"/>
      <c r="M629" s="14"/>
    </row>
    <row r="630" spans="1:13" ht="15.75" customHeight="1">
      <c r="A630" s="36"/>
      <c r="G630" s="12"/>
      <c r="H630" s="12"/>
      <c r="M630" s="14"/>
    </row>
    <row r="631" spans="1:13" ht="15.75" customHeight="1">
      <c r="A631" s="36"/>
      <c r="G631" s="12"/>
      <c r="H631" s="12"/>
      <c r="M631" s="14"/>
    </row>
    <row r="632" spans="1:13" ht="15.75" customHeight="1">
      <c r="A632" s="36"/>
      <c r="G632" s="12"/>
      <c r="H632" s="12"/>
      <c r="M632" s="14"/>
    </row>
    <row r="633" spans="1:13" ht="15.75" customHeight="1">
      <c r="A633" s="36"/>
      <c r="G633" s="12"/>
      <c r="H633" s="12"/>
      <c r="M633" s="14"/>
    </row>
    <row r="634" spans="1:13" ht="15.75" customHeight="1">
      <c r="A634" s="36"/>
      <c r="G634" s="12"/>
      <c r="H634" s="12"/>
      <c r="M634" s="14"/>
    </row>
    <row r="635" spans="1:13" ht="15.75" customHeight="1">
      <c r="A635" s="36"/>
      <c r="G635" s="12"/>
      <c r="H635" s="12"/>
      <c r="M635" s="14"/>
    </row>
    <row r="636" spans="1:13" ht="15.75" customHeight="1">
      <c r="A636" s="36"/>
      <c r="G636" s="12"/>
      <c r="H636" s="12"/>
      <c r="M636" s="14"/>
    </row>
    <row r="637" spans="1:13" ht="15.75" customHeight="1">
      <c r="A637" s="36"/>
      <c r="G637" s="12"/>
      <c r="H637" s="12"/>
      <c r="M637" s="14"/>
    </row>
    <row r="638" spans="1:13" ht="15.75" customHeight="1">
      <c r="A638" s="36"/>
      <c r="G638" s="12"/>
      <c r="H638" s="12"/>
      <c r="M638" s="14"/>
    </row>
    <row r="639" spans="1:13" ht="15.75" customHeight="1">
      <c r="A639" s="36"/>
      <c r="G639" s="12"/>
      <c r="H639" s="12"/>
      <c r="M639" s="14"/>
    </row>
    <row r="640" spans="1:13" ht="15.75" customHeight="1">
      <c r="A640" s="36"/>
      <c r="G640" s="12"/>
      <c r="H640" s="12"/>
      <c r="M640" s="14"/>
    </row>
    <row r="641" spans="1:13" ht="15.75" customHeight="1">
      <c r="A641" s="36"/>
      <c r="G641" s="12"/>
      <c r="H641" s="12"/>
      <c r="M641" s="14"/>
    </row>
    <row r="642" spans="1:13" ht="15.75" customHeight="1">
      <c r="A642" s="36"/>
      <c r="G642" s="12"/>
      <c r="H642" s="12"/>
      <c r="M642" s="14"/>
    </row>
    <row r="643" spans="1:13" ht="15.75" customHeight="1">
      <c r="A643" s="36"/>
      <c r="G643" s="12"/>
      <c r="H643" s="12"/>
      <c r="M643" s="14"/>
    </row>
    <row r="644" spans="1:13" ht="15.75" customHeight="1">
      <c r="A644" s="36"/>
      <c r="G644" s="12"/>
      <c r="H644" s="12"/>
      <c r="M644" s="14"/>
    </row>
    <row r="645" spans="1:13" ht="15.75" customHeight="1">
      <c r="A645" s="36"/>
      <c r="G645" s="12"/>
      <c r="H645" s="12"/>
      <c r="M645" s="14"/>
    </row>
    <row r="646" spans="1:13" ht="15.75" customHeight="1">
      <c r="A646" s="36"/>
      <c r="G646" s="12"/>
      <c r="H646" s="12"/>
      <c r="M646" s="14"/>
    </row>
    <row r="647" spans="1:13" ht="15.75" customHeight="1">
      <c r="A647" s="36"/>
      <c r="G647" s="12"/>
      <c r="H647" s="12"/>
      <c r="M647" s="14"/>
    </row>
    <row r="648" spans="1:13" ht="15.75" customHeight="1">
      <c r="A648" s="36"/>
      <c r="G648" s="12"/>
      <c r="H648" s="12"/>
      <c r="M648" s="14"/>
    </row>
    <row r="649" spans="1:13" ht="15.75" customHeight="1">
      <c r="A649" s="36"/>
      <c r="G649" s="12"/>
      <c r="H649" s="12"/>
      <c r="M649" s="14"/>
    </row>
    <row r="650" spans="1:13" ht="15.75" customHeight="1">
      <c r="A650" s="36"/>
      <c r="G650" s="12"/>
      <c r="H650" s="12"/>
      <c r="M650" s="14"/>
    </row>
    <row r="651" spans="1:13" ht="15.75" customHeight="1">
      <c r="A651" s="36"/>
      <c r="G651" s="12"/>
      <c r="H651" s="12"/>
      <c r="M651" s="14"/>
    </row>
    <row r="652" spans="1:13" ht="15.75" customHeight="1">
      <c r="A652" s="36"/>
      <c r="G652" s="12"/>
      <c r="H652" s="12"/>
      <c r="M652" s="14"/>
    </row>
    <row r="653" spans="1:13" ht="15.75" customHeight="1">
      <c r="A653" s="36"/>
      <c r="G653" s="12"/>
      <c r="H653" s="12"/>
      <c r="M653" s="14"/>
    </row>
    <row r="654" spans="1:13" ht="15.75" customHeight="1">
      <c r="A654" s="36"/>
      <c r="G654" s="12"/>
      <c r="H654" s="12"/>
      <c r="M654" s="14"/>
    </row>
    <row r="655" spans="1:13" ht="15.75" customHeight="1">
      <c r="A655" s="36"/>
      <c r="G655" s="12"/>
      <c r="H655" s="12"/>
      <c r="M655" s="14"/>
    </row>
    <row r="656" spans="1:13" ht="15.75" customHeight="1">
      <c r="A656" s="36"/>
      <c r="G656" s="12"/>
      <c r="H656" s="12"/>
      <c r="M656" s="14"/>
    </row>
    <row r="657" spans="1:13" ht="15.75" customHeight="1">
      <c r="A657" s="36"/>
      <c r="G657" s="12"/>
      <c r="H657" s="12"/>
      <c r="M657" s="14"/>
    </row>
    <row r="658" spans="1:13" ht="15.75" customHeight="1">
      <c r="A658" s="36"/>
      <c r="G658" s="12"/>
      <c r="H658" s="12"/>
      <c r="M658" s="14"/>
    </row>
    <row r="659" spans="1:13" ht="15.75" customHeight="1">
      <c r="A659" s="36"/>
      <c r="G659" s="12"/>
      <c r="H659" s="12"/>
      <c r="M659" s="14"/>
    </row>
    <row r="660" spans="1:13" ht="15.75" customHeight="1">
      <c r="A660" s="36"/>
      <c r="G660" s="12"/>
      <c r="H660" s="12"/>
      <c r="M660" s="14"/>
    </row>
    <row r="661" spans="1:13" ht="15.75" customHeight="1">
      <c r="A661" s="36"/>
      <c r="G661" s="12"/>
      <c r="H661" s="12"/>
      <c r="M661" s="14"/>
    </row>
    <row r="662" spans="1:13" ht="15.75" customHeight="1">
      <c r="A662" s="36"/>
      <c r="G662" s="12"/>
      <c r="H662" s="12"/>
      <c r="M662" s="14"/>
    </row>
    <row r="663" spans="1:13" ht="15.75" customHeight="1">
      <c r="A663" s="36"/>
      <c r="G663" s="12"/>
      <c r="H663" s="12"/>
      <c r="M663" s="14"/>
    </row>
    <row r="664" spans="1:13" ht="15.75" customHeight="1">
      <c r="A664" s="36"/>
      <c r="G664" s="12"/>
      <c r="H664" s="12"/>
      <c r="M664" s="14"/>
    </row>
    <row r="665" spans="1:13" ht="15.75" customHeight="1">
      <c r="A665" s="36"/>
      <c r="G665" s="12"/>
      <c r="H665" s="12"/>
      <c r="M665" s="14"/>
    </row>
    <row r="666" spans="1:13" ht="15.75" customHeight="1">
      <c r="A666" s="36"/>
      <c r="G666" s="12"/>
      <c r="H666" s="12"/>
      <c r="M666" s="14"/>
    </row>
    <row r="667" spans="1:13" ht="15.75" customHeight="1">
      <c r="A667" s="36"/>
      <c r="G667" s="12"/>
      <c r="H667" s="12"/>
      <c r="M667" s="14"/>
    </row>
    <row r="668" spans="1:13" ht="15.75" customHeight="1">
      <c r="A668" s="36"/>
      <c r="G668" s="12"/>
      <c r="H668" s="12"/>
      <c r="M668" s="14"/>
    </row>
    <row r="669" spans="1:13" ht="15.75" customHeight="1">
      <c r="A669" s="36"/>
      <c r="G669" s="12"/>
      <c r="H669" s="12"/>
      <c r="M669" s="14"/>
    </row>
    <row r="670" spans="1:13" ht="15.75" customHeight="1">
      <c r="A670" s="36"/>
      <c r="G670" s="12"/>
      <c r="H670" s="12"/>
      <c r="M670" s="14"/>
    </row>
    <row r="671" spans="1:13" ht="15.75" customHeight="1">
      <c r="A671" s="36"/>
      <c r="G671" s="12"/>
      <c r="H671" s="12"/>
      <c r="M671" s="14"/>
    </row>
    <row r="672" spans="1:13" ht="15.75" customHeight="1">
      <c r="A672" s="36"/>
      <c r="G672" s="12"/>
      <c r="H672" s="12"/>
      <c r="M672" s="14"/>
    </row>
    <row r="673" spans="1:13" ht="15.75" customHeight="1">
      <c r="A673" s="36"/>
      <c r="G673" s="12"/>
      <c r="H673" s="12"/>
      <c r="M673" s="14"/>
    </row>
    <row r="674" spans="1:13" ht="15.75" customHeight="1">
      <c r="A674" s="36"/>
      <c r="G674" s="12"/>
      <c r="H674" s="12"/>
      <c r="M674" s="14"/>
    </row>
    <row r="675" spans="1:13" ht="15.75" customHeight="1">
      <c r="A675" s="36"/>
      <c r="G675" s="12"/>
      <c r="H675" s="12"/>
      <c r="M675" s="14"/>
    </row>
    <row r="676" spans="1:13" ht="15.75" customHeight="1">
      <c r="A676" s="36"/>
      <c r="G676" s="12"/>
      <c r="H676" s="12"/>
      <c r="M676" s="14"/>
    </row>
    <row r="677" spans="1:13" ht="15.75" customHeight="1">
      <c r="A677" s="36"/>
      <c r="G677" s="12"/>
      <c r="H677" s="12"/>
      <c r="M677" s="14"/>
    </row>
    <row r="678" spans="1:13" ht="15.75" customHeight="1">
      <c r="A678" s="36"/>
      <c r="G678" s="12"/>
      <c r="H678" s="12"/>
      <c r="M678" s="14"/>
    </row>
    <row r="679" spans="1:13" ht="15.75" customHeight="1">
      <c r="A679" s="36"/>
      <c r="G679" s="12"/>
      <c r="H679" s="12"/>
      <c r="M679" s="14"/>
    </row>
    <row r="680" spans="1:13" ht="15.75" customHeight="1">
      <c r="A680" s="36"/>
      <c r="G680" s="12"/>
      <c r="H680" s="12"/>
      <c r="M680" s="14"/>
    </row>
    <row r="681" spans="1:13" ht="15.75" customHeight="1">
      <c r="A681" s="36"/>
      <c r="G681" s="12"/>
      <c r="H681" s="12"/>
      <c r="M681" s="14"/>
    </row>
    <row r="682" spans="1:13" ht="15.75" customHeight="1">
      <c r="A682" s="36"/>
      <c r="G682" s="12"/>
      <c r="H682" s="12"/>
      <c r="M682" s="14"/>
    </row>
    <row r="683" spans="1:13" ht="15.75" customHeight="1">
      <c r="A683" s="36"/>
      <c r="G683" s="12"/>
      <c r="H683" s="12"/>
      <c r="M683" s="14"/>
    </row>
    <row r="684" spans="1:13" ht="15.75" customHeight="1">
      <c r="A684" s="36"/>
      <c r="G684" s="12"/>
      <c r="H684" s="12"/>
      <c r="M684" s="14"/>
    </row>
    <row r="685" spans="1:13" ht="15.75" customHeight="1">
      <c r="A685" s="36"/>
      <c r="G685" s="12"/>
      <c r="H685" s="12"/>
      <c r="M685" s="14"/>
    </row>
    <row r="686" spans="1:13" ht="15.75" customHeight="1">
      <c r="A686" s="36"/>
      <c r="G686" s="12"/>
      <c r="H686" s="12"/>
      <c r="M686" s="14"/>
    </row>
    <row r="687" spans="1:13" ht="15.75" customHeight="1">
      <c r="A687" s="36"/>
      <c r="G687" s="12"/>
      <c r="H687" s="12"/>
      <c r="M687" s="14"/>
    </row>
    <row r="688" spans="1:13" ht="15.75" customHeight="1">
      <c r="A688" s="36"/>
      <c r="G688" s="12"/>
      <c r="H688" s="12"/>
      <c r="M688" s="14"/>
    </row>
    <row r="689" spans="1:13" ht="15.75" customHeight="1">
      <c r="A689" s="36"/>
      <c r="G689" s="12"/>
      <c r="H689" s="12"/>
      <c r="M689" s="14"/>
    </row>
    <row r="690" spans="1:13" ht="15.75" customHeight="1">
      <c r="A690" s="36"/>
      <c r="G690" s="12"/>
      <c r="H690" s="12"/>
      <c r="M690" s="14"/>
    </row>
    <row r="691" spans="1:13" ht="15.75" customHeight="1">
      <c r="A691" s="36"/>
      <c r="G691" s="12"/>
      <c r="H691" s="12"/>
      <c r="M691" s="14"/>
    </row>
    <row r="692" spans="1:13" ht="15.75" customHeight="1">
      <c r="A692" s="36"/>
      <c r="G692" s="12"/>
      <c r="H692" s="12"/>
      <c r="M692" s="14"/>
    </row>
    <row r="693" spans="1:13" ht="15.75" customHeight="1">
      <c r="A693" s="36"/>
      <c r="G693" s="12"/>
      <c r="H693" s="12"/>
      <c r="M693" s="14"/>
    </row>
    <row r="694" spans="1:13" ht="15.75" customHeight="1">
      <c r="A694" s="36"/>
      <c r="G694" s="12"/>
      <c r="H694" s="12"/>
      <c r="M694" s="14"/>
    </row>
    <row r="695" spans="1:13" ht="15.75" customHeight="1">
      <c r="A695" s="36"/>
      <c r="G695" s="12"/>
      <c r="H695" s="12"/>
      <c r="M695" s="14"/>
    </row>
    <row r="696" spans="1:13" ht="15.75" customHeight="1">
      <c r="A696" s="36"/>
      <c r="G696" s="12"/>
      <c r="H696" s="12"/>
      <c r="M696" s="14"/>
    </row>
    <row r="697" spans="1:13" ht="15.75" customHeight="1">
      <c r="A697" s="36"/>
      <c r="G697" s="12"/>
      <c r="H697" s="12"/>
      <c r="M697" s="14"/>
    </row>
    <row r="698" spans="1:13" ht="15.75" customHeight="1">
      <c r="A698" s="36"/>
      <c r="G698" s="12"/>
      <c r="H698" s="12"/>
      <c r="M698" s="14"/>
    </row>
    <row r="699" spans="1:13" ht="15.75" customHeight="1">
      <c r="A699" s="36"/>
      <c r="G699" s="12"/>
      <c r="H699" s="12"/>
      <c r="M699" s="14"/>
    </row>
    <row r="700" spans="1:13" ht="15.75" customHeight="1">
      <c r="A700" s="36"/>
      <c r="G700" s="12"/>
      <c r="H700" s="12"/>
      <c r="M700" s="14"/>
    </row>
    <row r="701" spans="1:13" ht="15.75" customHeight="1">
      <c r="A701" s="36"/>
      <c r="G701" s="12"/>
      <c r="H701" s="12"/>
      <c r="M701" s="14"/>
    </row>
    <row r="702" spans="1:13" ht="15.75" customHeight="1">
      <c r="A702" s="36"/>
      <c r="G702" s="12"/>
      <c r="H702" s="12"/>
      <c r="M702" s="14"/>
    </row>
    <row r="703" spans="1:13" ht="15.75" customHeight="1">
      <c r="A703" s="36"/>
      <c r="G703" s="12"/>
      <c r="H703" s="12"/>
      <c r="M703" s="14"/>
    </row>
    <row r="704" spans="1:13" ht="15.75" customHeight="1">
      <c r="A704" s="36"/>
      <c r="G704" s="12"/>
      <c r="H704" s="12"/>
      <c r="M704" s="14"/>
    </row>
    <row r="705" spans="1:13" ht="15.75" customHeight="1">
      <c r="A705" s="36"/>
      <c r="G705" s="12"/>
      <c r="H705" s="12"/>
      <c r="M705" s="14"/>
    </row>
    <row r="706" spans="1:13" ht="15.75" customHeight="1">
      <c r="A706" s="36"/>
      <c r="G706" s="12"/>
      <c r="H706" s="12"/>
      <c r="M706" s="14"/>
    </row>
    <row r="707" spans="1:13" ht="15.75" customHeight="1">
      <c r="A707" s="36"/>
      <c r="G707" s="12"/>
      <c r="H707" s="12"/>
      <c r="M707" s="14"/>
    </row>
    <row r="708" spans="1:13" ht="15.75" customHeight="1">
      <c r="A708" s="36"/>
      <c r="G708" s="12"/>
      <c r="H708" s="12"/>
      <c r="M708" s="14"/>
    </row>
    <row r="709" spans="1:13" ht="15.75" customHeight="1">
      <c r="A709" s="36"/>
      <c r="G709" s="12"/>
      <c r="H709" s="12"/>
      <c r="M709" s="14"/>
    </row>
    <row r="710" spans="1:13" ht="15.75" customHeight="1">
      <c r="A710" s="36"/>
      <c r="G710" s="12"/>
      <c r="H710" s="12"/>
      <c r="M710" s="14"/>
    </row>
    <row r="711" spans="1:13" ht="15.75" customHeight="1">
      <c r="A711" s="36"/>
      <c r="G711" s="12"/>
      <c r="H711" s="12"/>
      <c r="M711" s="14"/>
    </row>
    <row r="712" spans="1:13" ht="15.75" customHeight="1">
      <c r="A712" s="36"/>
      <c r="G712" s="12"/>
      <c r="H712" s="12"/>
      <c r="M712" s="14"/>
    </row>
    <row r="713" spans="1:13" ht="15.75" customHeight="1">
      <c r="A713" s="36"/>
      <c r="G713" s="12"/>
      <c r="H713" s="12"/>
      <c r="M713" s="14"/>
    </row>
    <row r="714" spans="1:13" ht="15.75" customHeight="1">
      <c r="A714" s="36"/>
      <c r="G714" s="12"/>
      <c r="H714" s="12"/>
      <c r="M714" s="14"/>
    </row>
    <row r="715" spans="1:13" ht="15.75" customHeight="1">
      <c r="A715" s="36"/>
      <c r="G715" s="12"/>
      <c r="H715" s="12"/>
      <c r="M715" s="14"/>
    </row>
    <row r="716" spans="1:13" ht="15.75" customHeight="1">
      <c r="A716" s="36"/>
      <c r="G716" s="12"/>
      <c r="H716" s="12"/>
      <c r="M716" s="14"/>
    </row>
    <row r="717" spans="1:13" ht="15.75" customHeight="1">
      <c r="A717" s="36"/>
      <c r="G717" s="12"/>
      <c r="H717" s="12"/>
      <c r="M717" s="14"/>
    </row>
    <row r="718" spans="1:13" ht="15.75" customHeight="1">
      <c r="A718" s="36"/>
      <c r="G718" s="12"/>
      <c r="H718" s="12"/>
      <c r="M718" s="14"/>
    </row>
    <row r="719" spans="1:13" ht="15.75" customHeight="1">
      <c r="A719" s="36"/>
      <c r="G719" s="12"/>
      <c r="H719" s="12"/>
      <c r="M719" s="14"/>
    </row>
    <row r="720" spans="1:13" ht="15.75" customHeight="1">
      <c r="A720" s="36"/>
      <c r="G720" s="12"/>
      <c r="H720" s="12"/>
      <c r="M720" s="14"/>
    </row>
    <row r="721" spans="1:13" ht="15.75" customHeight="1">
      <c r="A721" s="36"/>
      <c r="G721" s="12"/>
      <c r="H721" s="12"/>
      <c r="M721" s="14"/>
    </row>
    <row r="722" spans="1:13" ht="15.75" customHeight="1">
      <c r="A722" s="36"/>
      <c r="G722" s="12"/>
      <c r="H722" s="12"/>
      <c r="M722" s="14"/>
    </row>
    <row r="723" spans="1:13" ht="15.75" customHeight="1">
      <c r="A723" s="36"/>
      <c r="G723" s="12"/>
      <c r="H723" s="12"/>
      <c r="M723" s="14"/>
    </row>
    <row r="724" spans="1:13" ht="15.75" customHeight="1">
      <c r="A724" s="36"/>
      <c r="G724" s="12"/>
      <c r="H724" s="12"/>
      <c r="M724" s="14"/>
    </row>
    <row r="725" spans="1:13" ht="15.75" customHeight="1">
      <c r="A725" s="36"/>
      <c r="G725" s="12"/>
      <c r="H725" s="12"/>
      <c r="M725" s="14"/>
    </row>
    <row r="726" spans="1:13" ht="15.75" customHeight="1">
      <c r="A726" s="36"/>
      <c r="G726" s="12"/>
      <c r="H726" s="12"/>
      <c r="M726" s="14"/>
    </row>
    <row r="727" spans="1:13" ht="15.75" customHeight="1">
      <c r="A727" s="36"/>
      <c r="G727" s="12"/>
      <c r="H727" s="12"/>
      <c r="M727" s="14"/>
    </row>
    <row r="728" spans="1:13" ht="15.75" customHeight="1">
      <c r="A728" s="36"/>
      <c r="G728" s="12"/>
      <c r="H728" s="12"/>
      <c r="M728" s="14"/>
    </row>
    <row r="729" spans="1:13" ht="15.75" customHeight="1">
      <c r="A729" s="36"/>
      <c r="G729" s="12"/>
      <c r="H729" s="12"/>
      <c r="M729" s="14"/>
    </row>
    <row r="730" spans="1:13" ht="15.75" customHeight="1">
      <c r="A730" s="36"/>
      <c r="G730" s="12"/>
      <c r="H730" s="12"/>
      <c r="M730" s="14"/>
    </row>
    <row r="731" spans="1:13" ht="15.75" customHeight="1">
      <c r="A731" s="36"/>
      <c r="G731" s="12"/>
      <c r="H731" s="12"/>
      <c r="M731" s="14"/>
    </row>
    <row r="732" spans="1:13" ht="15.75" customHeight="1">
      <c r="A732" s="36"/>
      <c r="G732" s="12"/>
      <c r="H732" s="12"/>
      <c r="M732" s="14"/>
    </row>
    <row r="733" spans="1:13" ht="15.75" customHeight="1">
      <c r="A733" s="36"/>
      <c r="G733" s="12"/>
      <c r="H733" s="12"/>
      <c r="M733" s="14"/>
    </row>
    <row r="734" spans="1:13" ht="15.75" customHeight="1">
      <c r="A734" s="36"/>
      <c r="G734" s="12"/>
      <c r="H734" s="12"/>
      <c r="M734" s="14"/>
    </row>
    <row r="735" spans="1:13" ht="15.75" customHeight="1">
      <c r="A735" s="36"/>
      <c r="G735" s="12"/>
      <c r="H735" s="12"/>
      <c r="M735" s="14"/>
    </row>
    <row r="736" spans="1:13" ht="15.75" customHeight="1">
      <c r="A736" s="36"/>
      <c r="G736" s="12"/>
      <c r="H736" s="12"/>
      <c r="M736" s="14"/>
    </row>
    <row r="737" spans="1:13" ht="15.75" customHeight="1">
      <c r="A737" s="36"/>
      <c r="G737" s="12"/>
      <c r="H737" s="12"/>
      <c r="M737" s="14"/>
    </row>
    <row r="738" spans="1:13" ht="15.75" customHeight="1">
      <c r="A738" s="36"/>
      <c r="G738" s="12"/>
      <c r="H738" s="12"/>
      <c r="M738" s="14"/>
    </row>
    <row r="739" spans="1:13" ht="15.75" customHeight="1">
      <c r="A739" s="36"/>
      <c r="G739" s="12"/>
      <c r="H739" s="12"/>
      <c r="M739" s="14"/>
    </row>
    <row r="740" spans="1:13" ht="15.75" customHeight="1">
      <c r="A740" s="36"/>
      <c r="G740" s="12"/>
      <c r="H740" s="12"/>
      <c r="M740" s="14"/>
    </row>
    <row r="741" spans="1:13" ht="15.75" customHeight="1">
      <c r="A741" s="36"/>
      <c r="G741" s="12"/>
      <c r="H741" s="12"/>
      <c r="M741" s="14"/>
    </row>
    <row r="742" spans="1:13" ht="15.75" customHeight="1">
      <c r="A742" s="36"/>
      <c r="G742" s="12"/>
      <c r="H742" s="12"/>
      <c r="M742" s="14"/>
    </row>
    <row r="743" spans="1:13" ht="15.75" customHeight="1">
      <c r="A743" s="36"/>
      <c r="G743" s="12"/>
      <c r="H743" s="12"/>
      <c r="M743" s="14"/>
    </row>
    <row r="744" spans="1:13" ht="15.75" customHeight="1">
      <c r="A744" s="36"/>
      <c r="G744" s="12"/>
      <c r="H744" s="12"/>
      <c r="M744" s="14"/>
    </row>
    <row r="745" spans="1:13" ht="15.75" customHeight="1">
      <c r="A745" s="36"/>
      <c r="G745" s="12"/>
      <c r="H745" s="12"/>
      <c r="M745" s="14"/>
    </row>
    <row r="746" spans="1:13" ht="15.75" customHeight="1">
      <c r="A746" s="36"/>
      <c r="G746" s="12"/>
      <c r="H746" s="12"/>
      <c r="M746" s="14"/>
    </row>
    <row r="747" spans="1:13" ht="15.75" customHeight="1">
      <c r="A747" s="36"/>
      <c r="G747" s="12"/>
      <c r="H747" s="12"/>
      <c r="M747" s="14"/>
    </row>
    <row r="748" spans="1:13" ht="15.75" customHeight="1">
      <c r="A748" s="36"/>
      <c r="G748" s="12"/>
      <c r="H748" s="12"/>
      <c r="M748" s="14"/>
    </row>
    <row r="749" spans="1:13" ht="15.75" customHeight="1">
      <c r="A749" s="36"/>
      <c r="G749" s="12"/>
      <c r="H749" s="12"/>
      <c r="M749" s="14"/>
    </row>
    <row r="750" spans="1:13" ht="15.75" customHeight="1">
      <c r="A750" s="36"/>
      <c r="G750" s="12"/>
      <c r="H750" s="12"/>
      <c r="M750" s="14"/>
    </row>
    <row r="751" spans="1:13" ht="15.75" customHeight="1">
      <c r="A751" s="36"/>
      <c r="G751" s="12"/>
      <c r="H751" s="12"/>
      <c r="M751" s="14"/>
    </row>
    <row r="752" spans="1:13" ht="15.75" customHeight="1">
      <c r="A752" s="36"/>
      <c r="G752" s="12"/>
      <c r="H752" s="12"/>
      <c r="M752" s="14"/>
    </row>
    <row r="753" spans="1:13" ht="15.75" customHeight="1">
      <c r="A753" s="36"/>
      <c r="G753" s="12"/>
      <c r="H753" s="12"/>
      <c r="M753" s="14"/>
    </row>
    <row r="754" spans="1:13" ht="15.75" customHeight="1">
      <c r="A754" s="36"/>
      <c r="G754" s="12"/>
      <c r="H754" s="12"/>
      <c r="M754" s="14"/>
    </row>
    <row r="755" spans="1:13" ht="15.75" customHeight="1">
      <c r="A755" s="36"/>
      <c r="G755" s="12"/>
      <c r="H755" s="12"/>
      <c r="M755" s="14"/>
    </row>
    <row r="756" spans="1:13" ht="15.75" customHeight="1">
      <c r="A756" s="36"/>
      <c r="G756" s="12"/>
      <c r="H756" s="12"/>
      <c r="M756" s="14"/>
    </row>
    <row r="757" spans="1:13" ht="15.75" customHeight="1">
      <c r="A757" s="36"/>
      <c r="G757" s="12"/>
      <c r="H757" s="12"/>
      <c r="M757" s="14"/>
    </row>
    <row r="758" spans="1:13" ht="15.75" customHeight="1">
      <c r="A758" s="36"/>
      <c r="G758" s="12"/>
      <c r="H758" s="12"/>
      <c r="M758" s="14"/>
    </row>
    <row r="759" spans="1:13" ht="15.75" customHeight="1">
      <c r="A759" s="36"/>
      <c r="G759" s="12"/>
      <c r="H759" s="12"/>
      <c r="M759" s="14"/>
    </row>
    <row r="760" spans="1:13" ht="15.75" customHeight="1">
      <c r="A760" s="36"/>
      <c r="G760" s="12"/>
      <c r="H760" s="12"/>
      <c r="M760" s="14"/>
    </row>
    <row r="761" spans="1:13" ht="15.75" customHeight="1">
      <c r="A761" s="36"/>
      <c r="G761" s="12"/>
      <c r="H761" s="12"/>
      <c r="M761" s="14"/>
    </row>
    <row r="762" spans="1:13" ht="15.75" customHeight="1">
      <c r="A762" s="36"/>
      <c r="G762" s="12"/>
      <c r="H762" s="12"/>
      <c r="M762" s="14"/>
    </row>
    <row r="763" spans="1:13" ht="15.75" customHeight="1">
      <c r="A763" s="36"/>
      <c r="G763" s="12"/>
      <c r="H763" s="12"/>
      <c r="M763" s="14"/>
    </row>
    <row r="764" spans="1:13" ht="15.75" customHeight="1">
      <c r="A764" s="36"/>
      <c r="G764" s="12"/>
      <c r="H764" s="12"/>
      <c r="M764" s="14"/>
    </row>
    <row r="765" spans="1:13" ht="15.75" customHeight="1">
      <c r="A765" s="36"/>
      <c r="G765" s="12"/>
      <c r="H765" s="12"/>
      <c r="M765" s="14"/>
    </row>
    <row r="766" spans="1:13" ht="15.75" customHeight="1">
      <c r="A766" s="36"/>
      <c r="G766" s="12"/>
      <c r="H766" s="12"/>
      <c r="M766" s="14"/>
    </row>
    <row r="767" spans="1:13" ht="15.75" customHeight="1">
      <c r="A767" s="36"/>
      <c r="G767" s="12"/>
      <c r="H767" s="12"/>
      <c r="M767" s="14"/>
    </row>
    <row r="768" spans="1:13" ht="15.75" customHeight="1">
      <c r="A768" s="36"/>
      <c r="G768" s="12"/>
      <c r="H768" s="12"/>
      <c r="M768" s="14"/>
    </row>
    <row r="769" spans="1:13" ht="15.75" customHeight="1">
      <c r="A769" s="36"/>
      <c r="G769" s="12"/>
      <c r="H769" s="12"/>
      <c r="M769" s="14"/>
    </row>
    <row r="770" spans="1:13" ht="15.75" customHeight="1">
      <c r="A770" s="36"/>
      <c r="G770" s="12"/>
      <c r="H770" s="12"/>
      <c r="M770" s="14"/>
    </row>
    <row r="771" spans="1:13" ht="15.75" customHeight="1">
      <c r="A771" s="36"/>
      <c r="G771" s="12"/>
      <c r="H771" s="12"/>
      <c r="M771" s="14"/>
    </row>
    <row r="772" spans="1:13" ht="15.75" customHeight="1">
      <c r="A772" s="36"/>
      <c r="G772" s="12"/>
      <c r="H772" s="12"/>
      <c r="M772" s="14"/>
    </row>
    <row r="773" spans="1:13" ht="15.75" customHeight="1">
      <c r="A773" s="36"/>
      <c r="G773" s="12"/>
      <c r="H773" s="12"/>
      <c r="M773" s="14"/>
    </row>
    <row r="774" spans="1:13" ht="15.75" customHeight="1">
      <c r="A774" s="36"/>
      <c r="G774" s="12"/>
      <c r="H774" s="12"/>
      <c r="M774" s="14"/>
    </row>
    <row r="775" spans="1:13" ht="15.75" customHeight="1">
      <c r="A775" s="36"/>
      <c r="G775" s="12"/>
      <c r="H775" s="12"/>
      <c r="M775" s="14"/>
    </row>
    <row r="776" spans="1:13" ht="15.75" customHeight="1">
      <c r="A776" s="36"/>
      <c r="G776" s="12"/>
      <c r="H776" s="12"/>
      <c r="M776" s="14"/>
    </row>
    <row r="777" spans="1:13" ht="15.75" customHeight="1">
      <c r="A777" s="36"/>
      <c r="G777" s="12"/>
      <c r="H777" s="12"/>
      <c r="M777" s="14"/>
    </row>
    <row r="778" spans="1:13" ht="15.75" customHeight="1">
      <c r="A778" s="36"/>
      <c r="G778" s="12"/>
      <c r="H778" s="12"/>
      <c r="M778" s="14"/>
    </row>
    <row r="779" spans="1:13" ht="15.75" customHeight="1">
      <c r="A779" s="36"/>
      <c r="G779" s="12"/>
      <c r="H779" s="12"/>
      <c r="M779" s="14"/>
    </row>
    <row r="780" spans="1:13" ht="15.75" customHeight="1">
      <c r="A780" s="36"/>
      <c r="G780" s="12"/>
      <c r="H780" s="12"/>
      <c r="M780" s="14"/>
    </row>
    <row r="781" spans="1:13" ht="15.75" customHeight="1">
      <c r="A781" s="36"/>
      <c r="G781" s="12"/>
      <c r="H781" s="12"/>
      <c r="M781" s="14"/>
    </row>
    <row r="782" spans="1:13" ht="15.75" customHeight="1">
      <c r="A782" s="36"/>
      <c r="G782" s="12"/>
      <c r="H782" s="12"/>
      <c r="M782" s="14"/>
    </row>
    <row r="783" spans="1:13" ht="15.75" customHeight="1">
      <c r="A783" s="36"/>
      <c r="G783" s="12"/>
      <c r="H783" s="12"/>
      <c r="M783" s="14"/>
    </row>
    <row r="784" spans="1:13" ht="15.75" customHeight="1">
      <c r="A784" s="36"/>
      <c r="G784" s="12"/>
      <c r="H784" s="12"/>
      <c r="M784" s="14"/>
    </row>
    <row r="785" spans="1:13" ht="15.75" customHeight="1">
      <c r="A785" s="36"/>
      <c r="G785" s="12"/>
      <c r="H785" s="12"/>
      <c r="M785" s="14"/>
    </row>
    <row r="786" spans="1:13" ht="15.75" customHeight="1">
      <c r="A786" s="36"/>
      <c r="G786" s="12"/>
      <c r="H786" s="12"/>
      <c r="M786" s="14"/>
    </row>
    <row r="787" spans="1:13" ht="15.75" customHeight="1">
      <c r="A787" s="36"/>
      <c r="G787" s="12"/>
      <c r="H787" s="12"/>
      <c r="M787" s="14"/>
    </row>
    <row r="788" spans="1:13" ht="15.75" customHeight="1">
      <c r="A788" s="36"/>
      <c r="G788" s="12"/>
      <c r="H788" s="12"/>
      <c r="M788" s="14"/>
    </row>
    <row r="789" spans="1:13" ht="15.75" customHeight="1">
      <c r="A789" s="36"/>
      <c r="G789" s="12"/>
      <c r="H789" s="12"/>
      <c r="M789" s="14"/>
    </row>
    <row r="790" spans="1:13" ht="15.75" customHeight="1">
      <c r="A790" s="36"/>
      <c r="G790" s="12"/>
      <c r="H790" s="12"/>
      <c r="M790" s="14"/>
    </row>
    <row r="791" spans="1:13" ht="15.75" customHeight="1">
      <c r="A791" s="36"/>
      <c r="G791" s="12"/>
      <c r="H791" s="12"/>
      <c r="M791" s="14"/>
    </row>
    <row r="792" spans="1:13" ht="15.75" customHeight="1">
      <c r="A792" s="36"/>
      <c r="G792" s="12"/>
      <c r="H792" s="12"/>
      <c r="M792" s="14"/>
    </row>
    <row r="793" spans="1:13" ht="15.75" customHeight="1">
      <c r="A793" s="36"/>
      <c r="G793" s="12"/>
      <c r="H793" s="12"/>
      <c r="M793" s="14"/>
    </row>
    <row r="794" spans="1:13" ht="15.75" customHeight="1">
      <c r="A794" s="36"/>
      <c r="G794" s="12"/>
      <c r="H794" s="12"/>
      <c r="M794" s="14"/>
    </row>
    <row r="795" spans="1:13" ht="15.75" customHeight="1">
      <c r="A795" s="36"/>
      <c r="G795" s="12"/>
      <c r="H795" s="12"/>
      <c r="M795" s="14"/>
    </row>
    <row r="796" spans="1:13" ht="15.75" customHeight="1">
      <c r="A796" s="36"/>
      <c r="G796" s="12"/>
      <c r="H796" s="12"/>
      <c r="M796" s="14"/>
    </row>
    <row r="797" spans="1:13" ht="15.75" customHeight="1">
      <c r="A797" s="36"/>
      <c r="G797" s="12"/>
      <c r="H797" s="12"/>
      <c r="M797" s="14"/>
    </row>
    <row r="798" spans="1:13" ht="15.75" customHeight="1">
      <c r="A798" s="36"/>
      <c r="G798" s="12"/>
      <c r="H798" s="12"/>
      <c r="M798" s="14"/>
    </row>
    <row r="799" spans="1:13" ht="15.75" customHeight="1">
      <c r="A799" s="36"/>
      <c r="G799" s="12"/>
      <c r="H799" s="12"/>
      <c r="M799" s="14"/>
    </row>
    <row r="800" spans="1:13" ht="15.75" customHeight="1">
      <c r="A800" s="36"/>
      <c r="G800" s="12"/>
      <c r="H800" s="12"/>
      <c r="M800" s="14"/>
    </row>
    <row r="801" spans="1:13" ht="15.75" customHeight="1">
      <c r="A801" s="36"/>
      <c r="G801" s="12"/>
      <c r="H801" s="12"/>
      <c r="M801" s="14"/>
    </row>
    <row r="802" spans="1:13" ht="15.75" customHeight="1">
      <c r="A802" s="36"/>
      <c r="G802" s="12"/>
      <c r="H802" s="12"/>
      <c r="M802" s="14"/>
    </row>
    <row r="803" spans="1:13" ht="15.75" customHeight="1">
      <c r="A803" s="36"/>
      <c r="G803" s="12"/>
      <c r="H803" s="12"/>
      <c r="M803" s="14"/>
    </row>
    <row r="804" spans="1:13" ht="15.75" customHeight="1">
      <c r="A804" s="36"/>
      <c r="G804" s="12"/>
      <c r="H804" s="12"/>
      <c r="M804" s="14"/>
    </row>
    <row r="805" spans="1:13" ht="15.75" customHeight="1">
      <c r="A805" s="36"/>
      <c r="G805" s="12"/>
      <c r="H805" s="12"/>
      <c r="M805" s="14"/>
    </row>
    <row r="806" spans="1:13" ht="15.75" customHeight="1">
      <c r="A806" s="36"/>
      <c r="G806" s="12"/>
      <c r="H806" s="12"/>
      <c r="M806" s="14"/>
    </row>
    <row r="807" spans="1:13" ht="15.75" customHeight="1">
      <c r="A807" s="36"/>
      <c r="G807" s="12"/>
      <c r="H807" s="12"/>
      <c r="M807" s="14"/>
    </row>
    <row r="808" spans="1:13" ht="15.75" customHeight="1">
      <c r="A808" s="36"/>
      <c r="G808" s="12"/>
      <c r="H808" s="12"/>
      <c r="M808" s="14"/>
    </row>
    <row r="809" spans="1:13" ht="15.75" customHeight="1">
      <c r="A809" s="36"/>
      <c r="G809" s="12"/>
      <c r="H809" s="12"/>
      <c r="M809" s="14"/>
    </row>
    <row r="810" spans="1:13" ht="15.75" customHeight="1">
      <c r="A810" s="36"/>
      <c r="G810" s="12"/>
      <c r="H810" s="12"/>
      <c r="M810" s="14"/>
    </row>
    <row r="811" spans="1:13" ht="15.75" customHeight="1">
      <c r="A811" s="36"/>
      <c r="G811" s="12"/>
      <c r="H811" s="12"/>
      <c r="M811" s="14"/>
    </row>
    <row r="812" spans="1:13" ht="15.75" customHeight="1">
      <c r="A812" s="36"/>
      <c r="G812" s="12"/>
      <c r="H812" s="12"/>
      <c r="M812" s="14"/>
    </row>
    <row r="813" spans="1:13" ht="15.75" customHeight="1">
      <c r="A813" s="36"/>
      <c r="G813" s="12"/>
      <c r="H813" s="12"/>
      <c r="M813" s="14"/>
    </row>
    <row r="814" spans="1:13" ht="15.75" customHeight="1">
      <c r="A814" s="36"/>
      <c r="G814" s="12"/>
      <c r="H814" s="12"/>
      <c r="M814" s="14"/>
    </row>
    <row r="815" spans="1:13" ht="15.75" customHeight="1">
      <c r="A815" s="36"/>
      <c r="G815" s="12"/>
      <c r="H815" s="12"/>
      <c r="M815" s="14"/>
    </row>
    <row r="816" spans="1:13" ht="15.75" customHeight="1">
      <c r="A816" s="36"/>
      <c r="G816" s="12"/>
      <c r="H816" s="12"/>
      <c r="M816" s="14"/>
    </row>
    <row r="817" spans="1:13" ht="15.75" customHeight="1">
      <c r="A817" s="36"/>
      <c r="G817" s="12"/>
      <c r="H817" s="12"/>
      <c r="M817" s="14"/>
    </row>
    <row r="818" spans="1:13" ht="15.75" customHeight="1">
      <c r="A818" s="36"/>
      <c r="G818" s="12"/>
      <c r="H818" s="12"/>
      <c r="M818" s="14"/>
    </row>
    <row r="819" spans="1:13" ht="15.75" customHeight="1">
      <c r="A819" s="36"/>
      <c r="G819" s="12"/>
      <c r="H819" s="12"/>
      <c r="M819" s="14"/>
    </row>
    <row r="820" spans="1:13" ht="15.75" customHeight="1">
      <c r="A820" s="36"/>
      <c r="G820" s="12"/>
      <c r="H820" s="12"/>
      <c r="M820" s="14"/>
    </row>
    <row r="821" spans="1:13" ht="15.75" customHeight="1">
      <c r="A821" s="36"/>
      <c r="G821" s="12"/>
      <c r="H821" s="12"/>
      <c r="M821" s="14"/>
    </row>
    <row r="822" spans="1:13" ht="15.75" customHeight="1">
      <c r="A822" s="36"/>
      <c r="G822" s="12"/>
      <c r="H822" s="12"/>
      <c r="M822" s="14"/>
    </row>
    <row r="823" spans="1:13" ht="15.75" customHeight="1">
      <c r="A823" s="36"/>
      <c r="G823" s="12"/>
      <c r="H823" s="12"/>
      <c r="M823" s="14"/>
    </row>
    <row r="824" spans="1:13" ht="15.75" customHeight="1">
      <c r="A824" s="36"/>
      <c r="G824" s="12"/>
      <c r="H824" s="12"/>
      <c r="M824" s="14"/>
    </row>
    <row r="825" spans="1:13" ht="15.75" customHeight="1">
      <c r="A825" s="36"/>
      <c r="G825" s="12"/>
      <c r="H825" s="12"/>
      <c r="M825" s="14"/>
    </row>
    <row r="826" spans="1:13" ht="15.75" customHeight="1">
      <c r="A826" s="36"/>
      <c r="G826" s="12"/>
      <c r="H826" s="12"/>
      <c r="M826" s="14"/>
    </row>
    <row r="827" spans="1:13" ht="15.75" customHeight="1">
      <c r="A827" s="36"/>
      <c r="G827" s="12"/>
      <c r="H827" s="12"/>
      <c r="M827" s="14"/>
    </row>
    <row r="828" spans="1:13" ht="15.75" customHeight="1">
      <c r="A828" s="36"/>
      <c r="G828" s="12"/>
      <c r="H828" s="12"/>
      <c r="M828" s="14"/>
    </row>
    <row r="829" spans="1:13" ht="15.75" customHeight="1">
      <c r="A829" s="36"/>
      <c r="G829" s="12"/>
      <c r="H829" s="12"/>
      <c r="M829" s="14"/>
    </row>
    <row r="830" spans="1:13" ht="15.75" customHeight="1">
      <c r="A830" s="36"/>
      <c r="G830" s="12"/>
      <c r="H830" s="12"/>
      <c r="M830" s="14"/>
    </row>
    <row r="831" spans="1:13" ht="15.75" customHeight="1">
      <c r="A831" s="36"/>
      <c r="G831" s="12"/>
      <c r="H831" s="12"/>
      <c r="M831" s="14"/>
    </row>
    <row r="832" spans="1:13" ht="15.75" customHeight="1">
      <c r="A832" s="36"/>
      <c r="G832" s="12"/>
      <c r="H832" s="12"/>
      <c r="M832" s="14"/>
    </row>
    <row r="833" spans="1:13" ht="15.75" customHeight="1">
      <c r="A833" s="36"/>
      <c r="G833" s="12"/>
      <c r="H833" s="12"/>
      <c r="M833" s="14"/>
    </row>
    <row r="834" spans="1:13" ht="15.75" customHeight="1">
      <c r="A834" s="36"/>
      <c r="G834" s="12"/>
      <c r="H834" s="12"/>
      <c r="M834" s="14"/>
    </row>
    <row r="835" spans="1:13" ht="15.75" customHeight="1">
      <c r="A835" s="36"/>
      <c r="G835" s="12"/>
      <c r="H835" s="12"/>
      <c r="M835" s="14"/>
    </row>
    <row r="836" spans="1:13" ht="15.75" customHeight="1">
      <c r="A836" s="36"/>
      <c r="G836" s="12"/>
      <c r="H836" s="12"/>
      <c r="M836" s="14"/>
    </row>
    <row r="837" spans="1:13" ht="15.75" customHeight="1">
      <c r="A837" s="36"/>
      <c r="G837" s="12"/>
      <c r="H837" s="12"/>
      <c r="M837" s="14"/>
    </row>
    <row r="838" spans="1:13" ht="15.75" customHeight="1">
      <c r="A838" s="36"/>
      <c r="G838" s="12"/>
      <c r="H838" s="12"/>
      <c r="M838" s="14"/>
    </row>
    <row r="839" spans="1:13" ht="15.75" customHeight="1">
      <c r="A839" s="36"/>
      <c r="G839" s="12"/>
      <c r="H839" s="12"/>
      <c r="M839" s="14"/>
    </row>
    <row r="840" spans="1:13" ht="15.75" customHeight="1">
      <c r="A840" s="36"/>
      <c r="G840" s="12"/>
      <c r="H840" s="12"/>
      <c r="M840" s="14"/>
    </row>
    <row r="841" spans="1:13" ht="15.75" customHeight="1">
      <c r="A841" s="36"/>
      <c r="G841" s="12"/>
      <c r="H841" s="12"/>
      <c r="M841" s="14"/>
    </row>
    <row r="842" spans="1:13" ht="15.75" customHeight="1">
      <c r="A842" s="36"/>
      <c r="G842" s="12"/>
      <c r="H842" s="12"/>
      <c r="M842" s="14"/>
    </row>
    <row r="843" spans="1:13" ht="15.75" customHeight="1">
      <c r="A843" s="36"/>
      <c r="G843" s="12"/>
      <c r="H843" s="12"/>
      <c r="M843" s="14"/>
    </row>
    <row r="844" spans="1:13" ht="15.75" customHeight="1">
      <c r="A844" s="36"/>
      <c r="G844" s="12"/>
      <c r="H844" s="12"/>
      <c r="M844" s="14"/>
    </row>
    <row r="845" spans="1:13" ht="15.75" customHeight="1">
      <c r="A845" s="36"/>
      <c r="G845" s="12"/>
      <c r="H845" s="12"/>
      <c r="M845" s="14"/>
    </row>
    <row r="846" spans="1:13" ht="15.75" customHeight="1">
      <c r="A846" s="36"/>
      <c r="G846" s="12"/>
      <c r="H846" s="12"/>
      <c r="M846" s="14"/>
    </row>
    <row r="847" spans="1:13" ht="15.75" customHeight="1">
      <c r="A847" s="36"/>
      <c r="G847" s="12"/>
      <c r="H847" s="12"/>
      <c r="M847" s="14"/>
    </row>
    <row r="848" spans="1:13" ht="15.75" customHeight="1">
      <c r="A848" s="36"/>
      <c r="G848" s="12"/>
      <c r="H848" s="12"/>
      <c r="M848" s="14"/>
    </row>
    <row r="849" spans="1:13" ht="15.75" customHeight="1">
      <c r="A849" s="36"/>
      <c r="G849" s="12"/>
      <c r="H849" s="12"/>
      <c r="M849" s="14"/>
    </row>
    <row r="850" spans="1:13" ht="15.75" customHeight="1">
      <c r="A850" s="36"/>
      <c r="G850" s="12"/>
      <c r="H850" s="12"/>
      <c r="M850" s="14"/>
    </row>
    <row r="851" spans="1:13" ht="15.75" customHeight="1">
      <c r="A851" s="36"/>
      <c r="G851" s="12"/>
      <c r="H851" s="12"/>
      <c r="M851" s="14"/>
    </row>
    <row r="852" spans="1:13" ht="15.75" customHeight="1">
      <c r="A852" s="36"/>
      <c r="G852" s="12"/>
      <c r="H852" s="12"/>
      <c r="M852" s="14"/>
    </row>
    <row r="853" spans="1:13" ht="15.75" customHeight="1">
      <c r="A853" s="36"/>
      <c r="G853" s="12"/>
      <c r="H853" s="12"/>
      <c r="M853" s="14"/>
    </row>
    <row r="854" spans="1:13" ht="15.75" customHeight="1">
      <c r="A854" s="36"/>
      <c r="G854" s="12"/>
      <c r="H854" s="12"/>
      <c r="M854" s="14"/>
    </row>
    <row r="855" spans="1:13" ht="15.75" customHeight="1">
      <c r="A855" s="36"/>
      <c r="G855" s="12"/>
      <c r="H855" s="12"/>
      <c r="M855" s="14"/>
    </row>
    <row r="856" spans="1:13" ht="15.75" customHeight="1">
      <c r="A856" s="36"/>
      <c r="G856" s="12"/>
      <c r="H856" s="12"/>
      <c r="M856" s="14"/>
    </row>
    <row r="857" spans="1:13" ht="15.75" customHeight="1">
      <c r="A857" s="36"/>
      <c r="G857" s="12"/>
      <c r="H857" s="12"/>
      <c r="M857" s="14"/>
    </row>
    <row r="858" spans="1:13" ht="15.75" customHeight="1">
      <c r="A858" s="36"/>
      <c r="G858" s="12"/>
      <c r="H858" s="12"/>
      <c r="M858" s="14"/>
    </row>
    <row r="859" spans="1:13" ht="15.75" customHeight="1">
      <c r="A859" s="36"/>
      <c r="G859" s="12"/>
      <c r="H859" s="12"/>
      <c r="M859" s="14"/>
    </row>
    <row r="860" spans="1:13" ht="15.75" customHeight="1">
      <c r="A860" s="36"/>
      <c r="G860" s="12"/>
      <c r="H860" s="12"/>
      <c r="M860" s="14"/>
    </row>
    <row r="861" spans="1:13" ht="15.75" customHeight="1">
      <c r="A861" s="36"/>
      <c r="G861" s="12"/>
      <c r="H861" s="12"/>
      <c r="M861" s="14"/>
    </row>
    <row r="862" spans="1:13" ht="15.75" customHeight="1">
      <c r="A862" s="36"/>
      <c r="G862" s="12"/>
      <c r="H862" s="12"/>
      <c r="M862" s="14"/>
    </row>
    <row r="863" spans="1:13" ht="15.75" customHeight="1">
      <c r="A863" s="36"/>
      <c r="G863" s="12"/>
      <c r="H863" s="12"/>
      <c r="M863" s="14"/>
    </row>
    <row r="864" spans="1:13" ht="15.75" customHeight="1">
      <c r="A864" s="36"/>
      <c r="G864" s="12"/>
      <c r="H864" s="12"/>
      <c r="M864" s="14"/>
    </row>
    <row r="865" spans="1:13" ht="15.75" customHeight="1">
      <c r="A865" s="36"/>
      <c r="G865" s="12"/>
      <c r="H865" s="12"/>
      <c r="M865" s="14"/>
    </row>
    <row r="866" spans="1:13" ht="15.75" customHeight="1">
      <c r="A866" s="36"/>
      <c r="G866" s="12"/>
      <c r="H866" s="12"/>
      <c r="M866" s="14"/>
    </row>
    <row r="867" spans="1:13" ht="15.75" customHeight="1">
      <c r="A867" s="36"/>
      <c r="G867" s="12"/>
      <c r="H867" s="12"/>
      <c r="M867" s="14"/>
    </row>
    <row r="868" spans="1:13" ht="15.75" customHeight="1">
      <c r="A868" s="36"/>
      <c r="G868" s="12"/>
      <c r="H868" s="12"/>
      <c r="M868" s="14"/>
    </row>
    <row r="869" spans="1:13" ht="15.75" customHeight="1">
      <c r="A869" s="36"/>
      <c r="G869" s="12"/>
      <c r="H869" s="12"/>
      <c r="M869" s="14"/>
    </row>
    <row r="870" spans="1:13" ht="15.75" customHeight="1">
      <c r="A870" s="36"/>
      <c r="G870" s="12"/>
      <c r="H870" s="12"/>
      <c r="M870" s="14"/>
    </row>
    <row r="871" spans="1:13" ht="15.75" customHeight="1">
      <c r="A871" s="36"/>
      <c r="G871" s="12"/>
      <c r="H871" s="12"/>
      <c r="M871" s="14"/>
    </row>
    <row r="872" spans="1:13" ht="15.75" customHeight="1">
      <c r="A872" s="36"/>
      <c r="G872" s="12"/>
      <c r="H872" s="12"/>
      <c r="M872" s="14"/>
    </row>
    <row r="873" spans="1:13" ht="15.75" customHeight="1">
      <c r="A873" s="36"/>
      <c r="G873" s="12"/>
      <c r="H873" s="12"/>
      <c r="M873" s="14"/>
    </row>
    <row r="874" spans="1:13" ht="15.75" customHeight="1">
      <c r="A874" s="36"/>
      <c r="G874" s="12"/>
      <c r="H874" s="12"/>
      <c r="M874" s="14"/>
    </row>
    <row r="875" spans="1:13" ht="15.75" customHeight="1">
      <c r="A875" s="36"/>
      <c r="G875" s="12"/>
      <c r="H875" s="12"/>
      <c r="M875" s="14"/>
    </row>
    <row r="876" spans="1:13" ht="15.75" customHeight="1">
      <c r="A876" s="36"/>
      <c r="G876" s="12"/>
      <c r="H876" s="12"/>
      <c r="M876" s="14"/>
    </row>
    <row r="877" spans="1:13" ht="15.75" customHeight="1">
      <c r="A877" s="36"/>
      <c r="G877" s="12"/>
      <c r="H877" s="12"/>
      <c r="M877" s="14"/>
    </row>
    <row r="878" spans="1:13" ht="15.75" customHeight="1">
      <c r="A878" s="36"/>
      <c r="G878" s="12"/>
      <c r="H878" s="12"/>
      <c r="M878" s="14"/>
    </row>
    <row r="879" spans="1:13" ht="15.75" customHeight="1">
      <c r="A879" s="36"/>
      <c r="G879" s="12"/>
      <c r="H879" s="12"/>
      <c r="M879" s="14"/>
    </row>
    <row r="880" spans="1:13" ht="15.75" customHeight="1">
      <c r="A880" s="36"/>
      <c r="G880" s="12"/>
      <c r="H880" s="12"/>
      <c r="M880" s="14"/>
    </row>
    <row r="881" spans="1:13" ht="15.75" customHeight="1">
      <c r="A881" s="36"/>
      <c r="G881" s="12"/>
      <c r="H881" s="12"/>
      <c r="M881" s="14"/>
    </row>
    <row r="882" spans="1:13" ht="15.75" customHeight="1">
      <c r="A882" s="36"/>
      <c r="G882" s="12"/>
      <c r="H882" s="12"/>
      <c r="M882" s="14"/>
    </row>
    <row r="883" spans="1:13" ht="15.75" customHeight="1">
      <c r="A883" s="36"/>
      <c r="G883" s="12"/>
      <c r="H883" s="12"/>
      <c r="M883" s="14"/>
    </row>
    <row r="884" spans="1:13" ht="15.75" customHeight="1">
      <c r="A884" s="36"/>
      <c r="G884" s="12"/>
      <c r="H884" s="12"/>
      <c r="M884" s="14"/>
    </row>
    <row r="885" spans="1:13" ht="15.75" customHeight="1">
      <c r="A885" s="36"/>
      <c r="G885" s="12"/>
      <c r="H885" s="12"/>
      <c r="M885" s="14"/>
    </row>
    <row r="886" spans="1:13" ht="15.75" customHeight="1">
      <c r="A886" s="36"/>
      <c r="G886" s="12"/>
      <c r="H886" s="12"/>
      <c r="M886" s="14"/>
    </row>
    <row r="887" spans="1:13" ht="15.75" customHeight="1">
      <c r="A887" s="36"/>
      <c r="G887" s="12"/>
      <c r="H887" s="12"/>
      <c r="M887" s="14"/>
    </row>
    <row r="888" spans="1:13" ht="15.75" customHeight="1">
      <c r="A888" s="36"/>
      <c r="G888" s="12"/>
      <c r="H888" s="12"/>
      <c r="M888" s="14"/>
    </row>
    <row r="889" spans="1:13" ht="15.75" customHeight="1">
      <c r="A889" s="36"/>
      <c r="G889" s="12"/>
      <c r="H889" s="12"/>
      <c r="M889" s="14"/>
    </row>
    <row r="890" spans="1:13" ht="15.75" customHeight="1">
      <c r="A890" s="36"/>
      <c r="G890" s="12"/>
      <c r="H890" s="12"/>
      <c r="M890" s="14"/>
    </row>
    <row r="891" spans="1:13" ht="15.75" customHeight="1">
      <c r="A891" s="36"/>
      <c r="G891" s="12"/>
      <c r="H891" s="12"/>
      <c r="M891" s="14"/>
    </row>
    <row r="892" spans="1:13" ht="15.75" customHeight="1">
      <c r="A892" s="36"/>
      <c r="G892" s="12"/>
      <c r="H892" s="12"/>
      <c r="M892" s="14"/>
    </row>
    <row r="893" spans="1:13" ht="15.75" customHeight="1">
      <c r="A893" s="36"/>
      <c r="G893" s="12"/>
      <c r="H893" s="12"/>
      <c r="M893" s="14"/>
    </row>
    <row r="894" spans="1:13" ht="15.75" customHeight="1">
      <c r="A894" s="36"/>
      <c r="G894" s="12"/>
      <c r="H894" s="12"/>
      <c r="M894" s="14"/>
    </row>
    <row r="895" spans="1:13" ht="15.75" customHeight="1">
      <c r="A895" s="36"/>
      <c r="G895" s="12"/>
      <c r="H895" s="12"/>
      <c r="M895" s="14"/>
    </row>
    <row r="896" spans="1:13" ht="15.75" customHeight="1">
      <c r="A896" s="36"/>
      <c r="G896" s="12"/>
      <c r="H896" s="12"/>
      <c r="M896" s="14"/>
    </row>
    <row r="897" spans="1:13" ht="15.75" customHeight="1">
      <c r="A897" s="36"/>
      <c r="G897" s="12"/>
      <c r="H897" s="12"/>
      <c r="M897" s="14"/>
    </row>
    <row r="898" spans="1:13" ht="15.75" customHeight="1">
      <c r="A898" s="36"/>
      <c r="G898" s="12"/>
      <c r="H898" s="12"/>
      <c r="M898" s="14"/>
    </row>
    <row r="899" spans="1:13" ht="15.75" customHeight="1">
      <c r="A899" s="36"/>
      <c r="G899" s="12"/>
      <c r="H899" s="12"/>
      <c r="M899" s="14"/>
    </row>
    <row r="900" spans="1:13" ht="15.75" customHeight="1">
      <c r="A900" s="36"/>
      <c r="G900" s="12"/>
      <c r="H900" s="12"/>
      <c r="M900" s="14"/>
    </row>
    <row r="901" spans="1:13" ht="15.75" customHeight="1">
      <c r="A901" s="36"/>
      <c r="G901" s="12"/>
      <c r="H901" s="12"/>
      <c r="M901" s="14"/>
    </row>
    <row r="902" spans="1:13" ht="15.75" customHeight="1">
      <c r="A902" s="36"/>
      <c r="G902" s="12"/>
      <c r="H902" s="12"/>
      <c r="M902" s="14"/>
    </row>
    <row r="903" spans="1:13" ht="15.75" customHeight="1">
      <c r="A903" s="36"/>
      <c r="G903" s="12"/>
      <c r="H903" s="12"/>
      <c r="M903" s="14"/>
    </row>
    <row r="904" spans="1:13" ht="15.75" customHeight="1">
      <c r="A904" s="36"/>
      <c r="G904" s="12"/>
      <c r="H904" s="12"/>
      <c r="M904" s="14"/>
    </row>
    <row r="905" spans="1:13" ht="15.75" customHeight="1">
      <c r="A905" s="36"/>
      <c r="G905" s="12"/>
      <c r="H905" s="12"/>
      <c r="M905" s="14"/>
    </row>
    <row r="906" spans="1:13" ht="15.75" customHeight="1">
      <c r="A906" s="36"/>
      <c r="G906" s="12"/>
      <c r="H906" s="12"/>
      <c r="M906" s="14"/>
    </row>
    <row r="907" spans="1:13" ht="15.75" customHeight="1">
      <c r="A907" s="36"/>
      <c r="G907" s="12"/>
      <c r="H907" s="12"/>
      <c r="M907" s="14"/>
    </row>
    <row r="908" spans="1:13" ht="15.75" customHeight="1">
      <c r="A908" s="36"/>
      <c r="G908" s="12"/>
      <c r="H908" s="12"/>
      <c r="M908" s="14"/>
    </row>
    <row r="909" spans="1:13" ht="15.75" customHeight="1">
      <c r="A909" s="36"/>
      <c r="G909" s="12"/>
      <c r="H909" s="12"/>
      <c r="M909" s="14"/>
    </row>
    <row r="910" spans="1:13" ht="15.75" customHeight="1">
      <c r="A910" s="36"/>
      <c r="G910" s="12"/>
      <c r="H910" s="12"/>
      <c r="M910" s="14"/>
    </row>
    <row r="911" spans="1:13" ht="15.75" customHeight="1">
      <c r="A911" s="36"/>
      <c r="G911" s="12"/>
      <c r="H911" s="12"/>
      <c r="M911" s="14"/>
    </row>
    <row r="912" spans="1:13" ht="15.75" customHeight="1">
      <c r="A912" s="36"/>
      <c r="G912" s="12"/>
      <c r="H912" s="12"/>
      <c r="M912" s="14"/>
    </row>
    <row r="913" spans="1:13" ht="15.75" customHeight="1">
      <c r="A913" s="36"/>
      <c r="G913" s="12"/>
      <c r="H913" s="12"/>
      <c r="M913" s="14"/>
    </row>
    <row r="914" spans="1:13" ht="15.75" customHeight="1">
      <c r="A914" s="36"/>
      <c r="G914" s="12"/>
      <c r="H914" s="12"/>
      <c r="M914" s="14"/>
    </row>
    <row r="915" spans="1:13" ht="15.75" customHeight="1">
      <c r="A915" s="36"/>
      <c r="G915" s="12"/>
      <c r="H915" s="12"/>
      <c r="M915" s="14"/>
    </row>
    <row r="916" spans="1:13" ht="15.75" customHeight="1">
      <c r="A916" s="36"/>
      <c r="G916" s="12"/>
      <c r="H916" s="12"/>
      <c r="M916" s="14"/>
    </row>
    <row r="917" spans="1:13" ht="15.75" customHeight="1">
      <c r="A917" s="36"/>
      <c r="G917" s="12"/>
      <c r="H917" s="12"/>
      <c r="M917" s="14"/>
    </row>
    <row r="918" spans="1:13" ht="15.75" customHeight="1">
      <c r="A918" s="36"/>
      <c r="G918" s="12"/>
      <c r="H918" s="12"/>
      <c r="M918" s="14"/>
    </row>
    <row r="919" spans="1:13" ht="15.75" customHeight="1">
      <c r="A919" s="36"/>
      <c r="G919" s="12"/>
      <c r="H919" s="12"/>
      <c r="M919" s="14"/>
    </row>
    <row r="920" spans="1:13" ht="15.75" customHeight="1">
      <c r="A920" s="36"/>
      <c r="G920" s="12"/>
      <c r="H920" s="12"/>
      <c r="M920" s="14"/>
    </row>
    <row r="921" spans="1:13" ht="15.75" customHeight="1">
      <c r="A921" s="36"/>
      <c r="G921" s="12"/>
      <c r="H921" s="12"/>
      <c r="M921" s="14"/>
    </row>
    <row r="922" spans="1:13" ht="15.75" customHeight="1">
      <c r="A922" s="36"/>
      <c r="G922" s="12"/>
      <c r="H922" s="12"/>
      <c r="M922" s="14"/>
    </row>
    <row r="923" spans="1:13" ht="15.75" customHeight="1">
      <c r="A923" s="36"/>
      <c r="G923" s="12"/>
      <c r="H923" s="12"/>
      <c r="M923" s="14"/>
    </row>
    <row r="924" spans="1:13" ht="15.75" customHeight="1">
      <c r="A924" s="36"/>
      <c r="G924" s="12"/>
      <c r="H924" s="12"/>
      <c r="M924" s="14"/>
    </row>
    <row r="925" spans="1:13" ht="15.75" customHeight="1">
      <c r="A925" s="36"/>
      <c r="G925" s="12"/>
      <c r="H925" s="12"/>
      <c r="M925" s="14"/>
    </row>
    <row r="926" spans="1:13" ht="15.75" customHeight="1">
      <c r="A926" s="36"/>
      <c r="G926" s="12"/>
      <c r="H926" s="12"/>
      <c r="M926" s="14"/>
    </row>
    <row r="927" spans="1:13" ht="15.75" customHeight="1">
      <c r="A927" s="36"/>
      <c r="G927" s="12"/>
      <c r="H927" s="12"/>
      <c r="M927" s="14"/>
    </row>
    <row r="928" spans="1:13" ht="15.75" customHeight="1">
      <c r="A928" s="36"/>
      <c r="G928" s="12"/>
      <c r="H928" s="12"/>
      <c r="M928" s="14"/>
    </row>
    <row r="929" spans="1:13" ht="15.75" customHeight="1">
      <c r="A929" s="36"/>
      <c r="G929" s="12"/>
      <c r="H929" s="12"/>
      <c r="M929" s="14"/>
    </row>
    <row r="930" spans="1:13" ht="15.75" customHeight="1">
      <c r="A930" s="36"/>
      <c r="G930" s="12"/>
      <c r="H930" s="12"/>
      <c r="M930" s="14"/>
    </row>
    <row r="931" spans="1:13" ht="15.75" customHeight="1">
      <c r="A931" s="36"/>
      <c r="G931" s="12"/>
      <c r="H931" s="12"/>
      <c r="M931" s="14"/>
    </row>
    <row r="932" spans="1:13" ht="15.75" customHeight="1">
      <c r="A932" s="36"/>
      <c r="G932" s="12"/>
      <c r="H932" s="12"/>
      <c r="M932" s="14"/>
    </row>
    <row r="933" spans="1:13" ht="15.75" customHeight="1">
      <c r="A933" s="36"/>
      <c r="G933" s="12"/>
      <c r="H933" s="12"/>
      <c r="M933" s="14"/>
    </row>
    <row r="934" spans="1:13" ht="15.75" customHeight="1">
      <c r="A934" s="36"/>
      <c r="G934" s="12"/>
      <c r="H934" s="12"/>
      <c r="M934" s="14"/>
    </row>
    <row r="935" spans="1:13" ht="15.75" customHeight="1">
      <c r="A935" s="36"/>
      <c r="G935" s="12"/>
      <c r="H935" s="12"/>
      <c r="M935" s="14"/>
    </row>
    <row r="936" spans="1:13" ht="15.75" customHeight="1">
      <c r="A936" s="36"/>
      <c r="G936" s="12"/>
      <c r="H936" s="12"/>
      <c r="M936" s="14"/>
    </row>
    <row r="937" spans="1:13" ht="15.75" customHeight="1">
      <c r="A937" s="36"/>
      <c r="G937" s="12"/>
      <c r="H937" s="12"/>
      <c r="M937" s="14"/>
    </row>
    <row r="938" spans="1:13" ht="15.75" customHeight="1">
      <c r="A938" s="36"/>
      <c r="G938" s="12"/>
      <c r="H938" s="12"/>
      <c r="M938" s="14"/>
    </row>
    <row r="939" spans="1:13" ht="15.75" customHeight="1">
      <c r="A939" s="36"/>
      <c r="G939" s="12"/>
      <c r="H939" s="12"/>
      <c r="M939" s="14"/>
    </row>
    <row r="940" spans="1:13" ht="15.75" customHeight="1">
      <c r="A940" s="36"/>
      <c r="G940" s="12"/>
      <c r="H940" s="12"/>
      <c r="M940" s="14"/>
    </row>
    <row r="941" spans="1:13" ht="15.75" customHeight="1">
      <c r="A941" s="36"/>
      <c r="G941" s="12"/>
      <c r="H941" s="12"/>
      <c r="M941" s="14"/>
    </row>
    <row r="942" spans="1:13" ht="15.75" customHeight="1">
      <c r="A942" s="36"/>
      <c r="G942" s="12"/>
      <c r="H942" s="12"/>
      <c r="M942" s="14"/>
    </row>
    <row r="943" spans="1:13" ht="15.75" customHeight="1">
      <c r="A943" s="36"/>
      <c r="G943" s="12"/>
      <c r="H943" s="12"/>
      <c r="M943" s="14"/>
    </row>
    <row r="944" spans="1:13" ht="15.75" customHeight="1">
      <c r="A944" s="36"/>
      <c r="G944" s="12"/>
      <c r="H944" s="12"/>
      <c r="M944" s="14"/>
    </row>
    <row r="945" spans="1:13" ht="15.75" customHeight="1">
      <c r="A945" s="36"/>
      <c r="G945" s="12"/>
      <c r="H945" s="12"/>
      <c r="M945" s="14"/>
    </row>
    <row r="946" spans="1:13" ht="15.75" customHeight="1">
      <c r="A946" s="36"/>
      <c r="G946" s="12"/>
      <c r="H946" s="12"/>
      <c r="M946" s="14"/>
    </row>
    <row r="947" spans="1:13" ht="15.75" customHeight="1">
      <c r="A947" s="36"/>
      <c r="G947" s="12"/>
      <c r="H947" s="12"/>
      <c r="M947" s="14"/>
    </row>
    <row r="948" spans="1:13" ht="15.75" customHeight="1">
      <c r="A948" s="36"/>
      <c r="G948" s="12"/>
      <c r="H948" s="12"/>
      <c r="M948" s="14"/>
    </row>
    <row r="949" spans="1:13" ht="15.75" customHeight="1">
      <c r="A949" s="36"/>
      <c r="G949" s="12"/>
      <c r="H949" s="12"/>
      <c r="M949" s="14"/>
    </row>
    <row r="950" spans="1:13" ht="15.75" customHeight="1">
      <c r="A950" s="36"/>
      <c r="G950" s="12"/>
      <c r="H950" s="12"/>
      <c r="M950" s="14"/>
    </row>
    <row r="951" spans="1:13" ht="15.75" customHeight="1">
      <c r="A951" s="36"/>
      <c r="G951" s="12"/>
      <c r="H951" s="12"/>
      <c r="M951" s="14"/>
    </row>
    <row r="952" spans="1:13" ht="15.75" customHeight="1">
      <c r="A952" s="36"/>
      <c r="G952" s="12"/>
      <c r="H952" s="12"/>
      <c r="M952" s="14"/>
    </row>
    <row r="953" spans="1:13" ht="15.75" customHeight="1">
      <c r="A953" s="36"/>
      <c r="G953" s="12"/>
      <c r="H953" s="12"/>
      <c r="M953" s="14"/>
    </row>
    <row r="954" spans="1:13" ht="15.75" customHeight="1">
      <c r="A954" s="36"/>
      <c r="G954" s="12"/>
      <c r="H954" s="12"/>
      <c r="M954" s="14"/>
    </row>
    <row r="955" spans="1:13" ht="15.75" customHeight="1">
      <c r="A955" s="36"/>
      <c r="G955" s="12"/>
      <c r="H955" s="12"/>
      <c r="M955" s="14"/>
    </row>
    <row r="956" spans="1:13" ht="15.75" customHeight="1">
      <c r="A956" s="36"/>
      <c r="G956" s="12"/>
      <c r="H956" s="12"/>
      <c r="M956" s="14"/>
    </row>
    <row r="957" spans="1:13" ht="15.75" customHeight="1">
      <c r="A957" s="36"/>
      <c r="G957" s="12"/>
      <c r="H957" s="12"/>
      <c r="M957" s="14"/>
    </row>
    <row r="958" spans="1:13" ht="15.75" customHeight="1">
      <c r="A958" s="36"/>
      <c r="G958" s="12"/>
      <c r="H958" s="12"/>
      <c r="M958" s="14"/>
    </row>
    <row r="959" spans="1:13" ht="15.75" customHeight="1">
      <c r="A959" s="36"/>
      <c r="G959" s="12"/>
      <c r="H959" s="12"/>
      <c r="M959" s="14"/>
    </row>
    <row r="960" spans="1:13" ht="15.75" customHeight="1">
      <c r="A960" s="36"/>
      <c r="G960" s="12"/>
      <c r="H960" s="12"/>
      <c r="M960" s="14"/>
    </row>
    <row r="961" spans="1:13" ht="15.75" customHeight="1">
      <c r="A961" s="36"/>
      <c r="G961" s="12"/>
      <c r="H961" s="12"/>
      <c r="M961" s="14"/>
    </row>
    <row r="962" spans="1:13" ht="15.75" customHeight="1">
      <c r="A962" s="36"/>
      <c r="G962" s="12"/>
      <c r="H962" s="12"/>
      <c r="M962" s="14"/>
    </row>
    <row r="963" spans="1:13" ht="15.75" customHeight="1">
      <c r="A963" s="36"/>
      <c r="G963" s="12"/>
      <c r="H963" s="12"/>
      <c r="M963" s="14"/>
    </row>
    <row r="964" spans="1:13" ht="15.75" customHeight="1">
      <c r="A964" s="36"/>
      <c r="G964" s="12"/>
      <c r="H964" s="12"/>
      <c r="M964" s="14"/>
    </row>
    <row r="965" spans="1:13" ht="15.75" customHeight="1">
      <c r="A965" s="36"/>
      <c r="G965" s="12"/>
      <c r="H965" s="12"/>
      <c r="M965" s="14"/>
    </row>
    <row r="966" spans="1:13" ht="15.75" customHeight="1">
      <c r="A966" s="36"/>
      <c r="G966" s="12"/>
      <c r="H966" s="12"/>
      <c r="M966" s="14"/>
    </row>
    <row r="967" spans="1:13" ht="15.75" customHeight="1">
      <c r="A967" s="36"/>
      <c r="G967" s="12"/>
      <c r="H967" s="12"/>
      <c r="M967" s="14"/>
    </row>
    <row r="968" spans="1:13" ht="15.75" customHeight="1">
      <c r="A968" s="36"/>
      <c r="G968" s="12"/>
      <c r="H968" s="12"/>
      <c r="M968" s="14"/>
    </row>
    <row r="969" spans="1:13" ht="15.75" customHeight="1">
      <c r="A969" s="36"/>
      <c r="G969" s="12"/>
      <c r="H969" s="12"/>
      <c r="M969" s="14"/>
    </row>
    <row r="970" spans="1:13" ht="15.75" customHeight="1">
      <c r="A970" s="36"/>
      <c r="G970" s="12"/>
      <c r="H970" s="12"/>
      <c r="M970" s="14"/>
    </row>
    <row r="971" spans="1:13" ht="15.75" customHeight="1">
      <c r="A971" s="36"/>
      <c r="G971" s="12"/>
      <c r="H971" s="12"/>
      <c r="M971" s="14"/>
    </row>
    <row r="972" spans="1:13" ht="15.75" customHeight="1">
      <c r="A972" s="36"/>
      <c r="G972" s="12"/>
      <c r="H972" s="12"/>
      <c r="M972" s="14"/>
    </row>
    <row r="973" spans="1:13" ht="15.75" customHeight="1">
      <c r="A973" s="36"/>
      <c r="G973" s="12"/>
      <c r="H973" s="12"/>
      <c r="M973" s="14"/>
    </row>
    <row r="974" spans="1:13" ht="15.75" customHeight="1">
      <c r="A974" s="36"/>
      <c r="G974" s="12"/>
      <c r="H974" s="12"/>
      <c r="M974" s="14"/>
    </row>
    <row r="975" spans="1:13" ht="15.75" customHeight="1">
      <c r="A975" s="36"/>
      <c r="G975" s="12"/>
      <c r="H975" s="12"/>
      <c r="M975" s="14"/>
    </row>
    <row r="976" spans="1:13" ht="15.75" customHeight="1">
      <c r="A976" s="36"/>
      <c r="G976" s="12"/>
      <c r="H976" s="12"/>
      <c r="M976" s="14"/>
    </row>
    <row r="977" spans="1:13" ht="15.75" customHeight="1">
      <c r="A977" s="36"/>
      <c r="G977" s="12"/>
      <c r="H977" s="12"/>
      <c r="M977" s="14"/>
    </row>
    <row r="978" spans="1:13" ht="15.75" customHeight="1">
      <c r="A978" s="36"/>
      <c r="G978" s="12"/>
      <c r="H978" s="12"/>
      <c r="M978" s="14"/>
    </row>
    <row r="979" spans="1:13" ht="15.75" customHeight="1">
      <c r="A979" s="36"/>
      <c r="G979" s="12"/>
      <c r="H979" s="12"/>
      <c r="M979" s="14"/>
    </row>
    <row r="980" spans="1:13" ht="15.75" customHeight="1">
      <c r="A980" s="36"/>
      <c r="G980" s="12"/>
      <c r="H980" s="12"/>
      <c r="M980" s="14"/>
    </row>
    <row r="981" spans="1:13" ht="15.75" customHeight="1">
      <c r="A981" s="36"/>
      <c r="G981" s="12"/>
      <c r="H981" s="12"/>
      <c r="M981" s="14"/>
    </row>
    <row r="982" spans="1:13" ht="15.75" customHeight="1">
      <c r="A982" s="36"/>
      <c r="G982" s="12"/>
      <c r="H982" s="12"/>
      <c r="M982" s="14"/>
    </row>
    <row r="983" spans="1:13" ht="15.75" customHeight="1">
      <c r="A983" s="36"/>
      <c r="G983" s="12"/>
      <c r="H983" s="12"/>
      <c r="M983" s="14"/>
    </row>
    <row r="984" spans="1:13" ht="15.75" customHeight="1">
      <c r="A984" s="36"/>
      <c r="G984" s="12"/>
      <c r="H984" s="12"/>
      <c r="M984" s="14"/>
    </row>
    <row r="985" spans="1:13" ht="15.75" customHeight="1">
      <c r="A985" s="36"/>
      <c r="G985" s="12"/>
      <c r="H985" s="12"/>
      <c r="M985" s="14"/>
    </row>
    <row r="986" spans="1:13" ht="15.75" customHeight="1">
      <c r="A986" s="36"/>
      <c r="G986" s="12"/>
      <c r="H986" s="12"/>
      <c r="M986" s="14"/>
    </row>
    <row r="987" spans="1:13" ht="15.75" customHeight="1">
      <c r="A987" s="36"/>
      <c r="G987" s="12"/>
      <c r="H987" s="12"/>
      <c r="M987" s="14"/>
    </row>
    <row r="988" spans="1:13" ht="15.75" customHeight="1">
      <c r="A988" s="36"/>
      <c r="G988" s="12"/>
      <c r="H988" s="12"/>
      <c r="M988" s="14"/>
    </row>
    <row r="989" spans="1:13" ht="15.75" customHeight="1">
      <c r="A989" s="36"/>
      <c r="G989" s="12"/>
      <c r="H989" s="12"/>
      <c r="M989" s="14"/>
    </row>
    <row r="990" spans="1:13" ht="15.75" customHeight="1">
      <c r="A990" s="36"/>
      <c r="G990" s="12"/>
      <c r="H990" s="12"/>
      <c r="M990" s="14"/>
    </row>
    <row r="991" spans="1:13" ht="15.75" customHeight="1">
      <c r="A991" s="36"/>
      <c r="G991" s="12"/>
      <c r="H991" s="12"/>
      <c r="M991" s="14"/>
    </row>
    <row r="992" spans="1:13" ht="15.75" customHeight="1">
      <c r="A992" s="36"/>
      <c r="G992" s="12"/>
      <c r="H992" s="12"/>
      <c r="M992" s="14"/>
    </row>
    <row r="993" spans="1:13" ht="15.75" customHeight="1">
      <c r="A993" s="36"/>
      <c r="G993" s="12"/>
      <c r="H993" s="12"/>
      <c r="M993" s="14"/>
    </row>
    <row r="994" spans="1:13" ht="15.75" customHeight="1">
      <c r="A994" s="36"/>
      <c r="G994" s="12"/>
      <c r="H994" s="12"/>
      <c r="M994" s="14"/>
    </row>
    <row r="995" spans="1:13" ht="15.75" customHeight="1">
      <c r="A995" s="36"/>
      <c r="G995" s="12"/>
      <c r="H995" s="12"/>
      <c r="M995" s="14"/>
    </row>
    <row r="996" spans="1:13" ht="15.75" customHeight="1">
      <c r="A996" s="36"/>
      <c r="G996" s="12"/>
      <c r="H996" s="12"/>
      <c r="M996" s="14"/>
    </row>
    <row r="997" spans="1:13" ht="15.75" customHeight="1">
      <c r="A997" s="36"/>
      <c r="G997" s="12"/>
      <c r="H997" s="12"/>
      <c r="M997" s="14"/>
    </row>
    <row r="998" spans="1:13" ht="15.75" customHeight="1">
      <c r="A998" s="36"/>
      <c r="G998" s="12"/>
      <c r="H998" s="12"/>
      <c r="M998" s="14"/>
    </row>
    <row r="999" spans="1:13" ht="15.75" customHeight="1">
      <c r="A999" s="36"/>
      <c r="G999" s="12"/>
      <c r="H999" s="12"/>
      <c r="M999" s="14"/>
    </row>
    <row r="1000" spans="1:13" ht="15.75" customHeight="1">
      <c r="A1000" s="36"/>
      <c r="G1000" s="12"/>
      <c r="H1000" s="12"/>
      <c r="M1000" s="14"/>
    </row>
    <row r="1001" spans="1:13" ht="15.75" customHeight="1">
      <c r="A1001" s="36"/>
      <c r="G1001" s="12"/>
      <c r="H1001" s="12"/>
      <c r="M1001" s="14"/>
    </row>
    <row r="1002" spans="1:13" ht="15.75" customHeight="1">
      <c r="A1002" s="36"/>
      <c r="G1002" s="12"/>
      <c r="H1002" s="12"/>
      <c r="M1002" s="14"/>
    </row>
    <row r="1003" spans="1:13" ht="15.75" customHeight="1">
      <c r="A1003" s="36"/>
      <c r="G1003" s="12"/>
      <c r="H1003" s="12"/>
      <c r="M1003" s="14"/>
    </row>
    <row r="1004" spans="1:13" ht="15.75" customHeight="1">
      <c r="A1004" s="36"/>
      <c r="G1004" s="12"/>
      <c r="H1004" s="12"/>
      <c r="M1004" s="14"/>
    </row>
    <row r="1005" spans="1:13" ht="15.75" customHeight="1">
      <c r="A1005" s="36"/>
      <c r="G1005" s="12"/>
      <c r="H1005" s="12"/>
      <c r="M1005" s="14"/>
    </row>
    <row r="1006" spans="1:13" ht="15.75" customHeight="1">
      <c r="A1006" s="36"/>
      <c r="G1006" s="12"/>
      <c r="H1006" s="12"/>
      <c r="M1006" s="14"/>
    </row>
    <row r="1007" spans="1:13" ht="15.75" customHeight="1">
      <c r="A1007" s="36"/>
      <c r="G1007" s="12"/>
      <c r="H1007" s="12"/>
      <c r="M1007" s="14"/>
    </row>
    <row r="1008" spans="1:13" ht="15.75" customHeight="1">
      <c r="A1008" s="36"/>
      <c r="G1008" s="12"/>
      <c r="H1008" s="12"/>
      <c r="M1008" s="14"/>
    </row>
    <row r="1009" spans="1:13" ht="15.75" customHeight="1">
      <c r="A1009" s="36"/>
      <c r="G1009" s="12"/>
      <c r="H1009" s="12"/>
      <c r="M1009" s="14"/>
    </row>
    <row r="1010" spans="1:13" ht="15.75" customHeight="1">
      <c r="A1010" s="36"/>
      <c r="G1010" s="12"/>
      <c r="H1010" s="12"/>
      <c r="M1010" s="14"/>
    </row>
    <row r="1011" spans="1:13" ht="15.75" customHeight="1">
      <c r="A1011" s="36"/>
      <c r="G1011" s="12"/>
      <c r="H1011" s="12"/>
      <c r="M1011" s="14"/>
    </row>
    <row r="1012" spans="1:13" ht="15.75" customHeight="1">
      <c r="A1012" s="36"/>
      <c r="G1012" s="12"/>
      <c r="H1012" s="12"/>
      <c r="M1012" s="14"/>
    </row>
    <row r="1013" spans="1:13" ht="15.75" customHeight="1">
      <c r="A1013" s="36"/>
      <c r="G1013" s="12"/>
      <c r="H1013" s="12"/>
      <c r="M1013" s="14"/>
    </row>
    <row r="1014" spans="1:13" ht="15.75" customHeight="1">
      <c r="A1014" s="36"/>
      <c r="G1014" s="12"/>
      <c r="H1014" s="12"/>
      <c r="M1014" s="14"/>
    </row>
    <row r="1015" spans="1:13" ht="15.75" customHeight="1">
      <c r="A1015" s="36"/>
      <c r="G1015" s="12"/>
      <c r="H1015" s="12"/>
      <c r="M1015" s="14"/>
    </row>
    <row r="1016" spans="1:13" ht="15.75" customHeight="1">
      <c r="A1016" s="36"/>
      <c r="G1016" s="12"/>
      <c r="H1016" s="12"/>
      <c r="M1016" s="14"/>
    </row>
    <row r="1017" spans="1:13" ht="15.75" customHeight="1">
      <c r="A1017" s="36"/>
      <c r="G1017" s="12"/>
      <c r="H1017" s="12"/>
      <c r="M1017" s="14"/>
    </row>
    <row r="1018" spans="1:13" ht="15.75" customHeight="1">
      <c r="A1018" s="36"/>
      <c r="G1018" s="12"/>
      <c r="H1018" s="12"/>
      <c r="M1018" s="14"/>
    </row>
    <row r="1019" spans="1:13" ht="15.75" customHeight="1">
      <c r="A1019" s="36"/>
      <c r="G1019" s="12"/>
      <c r="H1019" s="12"/>
      <c r="M1019" s="14"/>
    </row>
    <row r="1020" spans="1:13" ht="15.75" customHeight="1">
      <c r="A1020" s="36"/>
      <c r="G1020" s="12"/>
      <c r="H1020" s="12"/>
      <c r="M1020" s="14"/>
    </row>
    <row r="1021" spans="1:13" ht="15.75" customHeight="1">
      <c r="A1021" s="36"/>
      <c r="G1021" s="12"/>
      <c r="H1021" s="12"/>
      <c r="M1021" s="14"/>
    </row>
    <row r="1022" spans="1:13" ht="15.75" customHeight="1">
      <c r="A1022" s="36"/>
      <c r="G1022" s="12"/>
      <c r="H1022" s="12"/>
      <c r="M1022" s="14"/>
    </row>
    <row r="1023" spans="1:13" ht="15.75" customHeight="1">
      <c r="A1023" s="36"/>
      <c r="G1023" s="12"/>
      <c r="H1023" s="12"/>
      <c r="M1023" s="14"/>
    </row>
    <row r="1024" spans="1:13" ht="15.75" customHeight="1">
      <c r="A1024" s="36"/>
      <c r="G1024" s="12"/>
      <c r="H1024" s="12"/>
      <c r="M1024" s="14"/>
    </row>
    <row r="1025" spans="1:13" ht="15.75" customHeight="1">
      <c r="A1025" s="36"/>
      <c r="G1025" s="12"/>
      <c r="H1025" s="12"/>
      <c r="M1025" s="14"/>
    </row>
    <row r="1026" spans="1:13" ht="15.75" customHeight="1">
      <c r="A1026" s="36"/>
      <c r="G1026" s="12"/>
      <c r="H1026" s="12"/>
      <c r="M1026" s="14"/>
    </row>
    <row r="1027" spans="1:13" ht="15.75" customHeight="1">
      <c r="A1027" s="36"/>
      <c r="G1027" s="12"/>
      <c r="H1027" s="12"/>
      <c r="M1027" s="14"/>
    </row>
    <row r="1028" spans="1:13" ht="15.75" customHeight="1">
      <c r="A1028" s="36"/>
      <c r="G1028" s="12"/>
      <c r="H1028" s="12"/>
      <c r="M1028" s="14"/>
    </row>
    <row r="1029" spans="1:13" ht="15.75" customHeight="1">
      <c r="A1029" s="36"/>
      <c r="G1029" s="12"/>
      <c r="H1029" s="12"/>
      <c r="M1029" s="14"/>
    </row>
    <row r="1030" spans="1:13" ht="15.75" customHeight="1">
      <c r="A1030" s="36"/>
      <c r="G1030" s="12"/>
      <c r="H1030" s="12"/>
      <c r="M1030" s="14"/>
    </row>
    <row r="1031" spans="1:13" ht="15.75" customHeight="1">
      <c r="A1031" s="36"/>
      <c r="G1031" s="12"/>
      <c r="H1031" s="12"/>
      <c r="M1031" s="14"/>
    </row>
    <row r="1032" spans="1:13" ht="15.75" customHeight="1">
      <c r="A1032" s="36"/>
      <c r="G1032" s="12"/>
      <c r="H1032" s="12"/>
      <c r="M1032" s="14"/>
    </row>
    <row r="1033" spans="1:13" ht="15.75" customHeight="1">
      <c r="A1033" s="36"/>
      <c r="G1033" s="12"/>
      <c r="H1033" s="12"/>
      <c r="M1033" s="14"/>
    </row>
    <row r="1034" spans="1:13" ht="15.75" customHeight="1">
      <c r="A1034" s="36"/>
      <c r="G1034" s="12"/>
      <c r="H1034" s="12"/>
      <c r="M1034" s="14"/>
    </row>
    <row r="1035" spans="1:13" ht="15.75" customHeight="1">
      <c r="A1035" s="36"/>
      <c r="G1035" s="12"/>
      <c r="H1035" s="12"/>
      <c r="M1035" s="14"/>
    </row>
    <row r="1036" spans="1:13" ht="15.75" customHeight="1">
      <c r="A1036" s="36"/>
      <c r="G1036" s="12"/>
      <c r="H1036" s="12"/>
      <c r="M1036" s="14"/>
    </row>
    <row r="1037" spans="1:13" ht="15.75" customHeight="1">
      <c r="A1037" s="36"/>
      <c r="G1037" s="12"/>
      <c r="H1037" s="12"/>
      <c r="M1037" s="14"/>
    </row>
    <row r="1038" spans="1:13" ht="15.75" customHeight="1">
      <c r="A1038" s="36"/>
      <c r="G1038" s="12"/>
      <c r="H1038" s="12"/>
      <c r="M1038" s="14"/>
    </row>
    <row r="1039" spans="1:13" ht="15.75" customHeight="1">
      <c r="A1039" s="36"/>
      <c r="G1039" s="12"/>
      <c r="H1039" s="12"/>
      <c r="M1039" s="14"/>
    </row>
    <row r="1040" spans="1:13" ht="15.75" customHeight="1">
      <c r="A1040" s="36"/>
      <c r="G1040" s="12"/>
      <c r="H1040" s="12"/>
      <c r="M1040" s="14"/>
    </row>
    <row r="1041" spans="1:13" ht="15.75" customHeight="1">
      <c r="A1041" s="36"/>
      <c r="G1041" s="12"/>
      <c r="H1041" s="12"/>
      <c r="M1041" s="14"/>
    </row>
    <row r="1042" spans="1:13" ht="15.75" customHeight="1">
      <c r="A1042" s="36"/>
      <c r="G1042" s="12"/>
      <c r="H1042" s="12"/>
      <c r="M1042" s="14"/>
    </row>
    <row r="1043" spans="1:13" ht="15.75" customHeight="1">
      <c r="A1043" s="36"/>
      <c r="G1043" s="12"/>
      <c r="H1043" s="12"/>
      <c r="M1043" s="14"/>
    </row>
    <row r="1044" spans="1:13" ht="15.75" customHeight="1">
      <c r="A1044" s="36"/>
      <c r="G1044" s="12"/>
      <c r="H1044" s="12"/>
      <c r="M1044" s="14"/>
    </row>
    <row r="1045" spans="1:13" ht="15.75" customHeight="1">
      <c r="A1045" s="36"/>
      <c r="G1045" s="12"/>
      <c r="H1045" s="12"/>
      <c r="M1045" s="14"/>
    </row>
    <row r="1046" spans="1:13" ht="15.75" customHeight="1">
      <c r="A1046" s="36"/>
      <c r="G1046" s="12"/>
      <c r="H1046" s="12"/>
      <c r="M1046" s="14"/>
    </row>
    <row r="1047" spans="1:13" ht="15.75" customHeight="1">
      <c r="A1047" s="36"/>
      <c r="G1047" s="12"/>
      <c r="H1047" s="12"/>
      <c r="M1047" s="14"/>
    </row>
    <row r="1048" spans="1:13" ht="15.75" customHeight="1">
      <c r="A1048" s="36"/>
      <c r="G1048" s="12"/>
      <c r="H1048" s="12"/>
      <c r="M1048" s="14"/>
    </row>
    <row r="1049" spans="1:13" ht="15.75" customHeight="1">
      <c r="A1049" s="36"/>
      <c r="G1049" s="12"/>
      <c r="H1049" s="12"/>
      <c r="M1049" s="14"/>
    </row>
    <row r="1050" spans="1:13" ht="15.75" customHeight="1">
      <c r="A1050" s="36"/>
      <c r="G1050" s="12"/>
      <c r="H1050" s="12"/>
      <c r="M1050" s="14"/>
    </row>
    <row r="1051" spans="1:13" ht="15.75" customHeight="1">
      <c r="A1051" s="36"/>
      <c r="G1051" s="12"/>
      <c r="H1051" s="12"/>
      <c r="M1051" s="14"/>
    </row>
    <row r="1052" spans="1:13" ht="15.75" customHeight="1">
      <c r="A1052" s="36"/>
      <c r="G1052" s="12"/>
      <c r="H1052" s="12"/>
      <c r="M1052" s="14"/>
    </row>
    <row r="1053" spans="1:13" ht="15.75" customHeight="1">
      <c r="A1053" s="36"/>
      <c r="G1053" s="12"/>
      <c r="H1053" s="12"/>
      <c r="M1053" s="14"/>
    </row>
    <row r="1054" spans="1:13" ht="15.75" customHeight="1">
      <c r="A1054" s="36"/>
      <c r="G1054" s="12"/>
      <c r="H1054" s="12"/>
      <c r="M1054" s="14"/>
    </row>
    <row r="1055" spans="1:13" ht="15.75" customHeight="1">
      <c r="A1055" s="36"/>
      <c r="G1055" s="12"/>
      <c r="H1055" s="12"/>
      <c r="M1055" s="14"/>
    </row>
    <row r="1056" spans="1:13" ht="15.75" customHeight="1">
      <c r="A1056" s="36"/>
      <c r="G1056" s="12"/>
      <c r="H1056" s="12"/>
      <c r="M1056" s="14"/>
    </row>
    <row r="1057" spans="1:13" ht="15.75" customHeight="1">
      <c r="A1057" s="36"/>
      <c r="G1057" s="12"/>
      <c r="H1057" s="12"/>
      <c r="M1057" s="14"/>
    </row>
    <row r="1058" spans="1:13" ht="15.75" customHeight="1">
      <c r="A1058" s="36"/>
      <c r="G1058" s="12"/>
      <c r="H1058" s="12"/>
      <c r="M1058" s="14"/>
    </row>
    <row r="1059" spans="1:13" ht="15.75" customHeight="1">
      <c r="A1059" s="36"/>
      <c r="G1059" s="12"/>
      <c r="H1059" s="12"/>
      <c r="M1059" s="14"/>
    </row>
    <row r="1060" spans="1:13" ht="15.75" customHeight="1">
      <c r="A1060" s="36"/>
      <c r="G1060" s="12"/>
      <c r="H1060" s="12"/>
      <c r="M1060" s="14"/>
    </row>
    <row r="1061" spans="1:13" ht="15.75" customHeight="1">
      <c r="A1061" s="36"/>
      <c r="G1061" s="12"/>
      <c r="H1061" s="12"/>
      <c r="M1061" s="14"/>
    </row>
    <row r="1062" spans="1:13" ht="15.75" customHeight="1">
      <c r="A1062" s="36"/>
      <c r="G1062" s="12"/>
      <c r="H1062" s="12"/>
      <c r="M1062" s="14"/>
    </row>
    <row r="1063" spans="1:13" ht="15.75" customHeight="1">
      <c r="A1063" s="36"/>
      <c r="G1063" s="12"/>
      <c r="H1063" s="12"/>
      <c r="M1063" s="14"/>
    </row>
    <row r="1064" spans="1:13" ht="15.75" customHeight="1">
      <c r="A1064" s="36"/>
      <c r="G1064" s="12"/>
      <c r="H1064" s="12"/>
      <c r="M1064" s="14"/>
    </row>
    <row r="1065" spans="1:13" ht="15.75" customHeight="1">
      <c r="A1065" s="36"/>
      <c r="G1065" s="12"/>
      <c r="H1065" s="12"/>
      <c r="M1065" s="14"/>
    </row>
    <row r="1066" spans="1:13" ht="15.75" customHeight="1">
      <c r="A1066" s="36"/>
      <c r="G1066" s="12"/>
      <c r="H1066" s="12"/>
      <c r="M1066" s="14"/>
    </row>
    <row r="1067" spans="1:13" ht="15.75" customHeight="1">
      <c r="A1067" s="36"/>
      <c r="G1067" s="12"/>
      <c r="H1067" s="12"/>
      <c r="M1067" s="14"/>
    </row>
    <row r="1068" spans="1:13" ht="15.75" customHeight="1">
      <c r="A1068" s="36"/>
      <c r="G1068" s="12"/>
      <c r="H1068" s="12"/>
      <c r="M1068" s="14"/>
    </row>
    <row r="1069" spans="1:13" ht="15.75" customHeight="1">
      <c r="A1069" s="36"/>
      <c r="G1069" s="12"/>
      <c r="H1069" s="12"/>
      <c r="M1069" s="14"/>
    </row>
    <row r="1070" spans="1:13" ht="15.75" customHeight="1">
      <c r="A1070" s="36"/>
      <c r="G1070" s="12"/>
      <c r="H1070" s="12"/>
      <c r="M1070" s="14"/>
    </row>
    <row r="1071" spans="1:13" ht="15.75" customHeight="1">
      <c r="A1071" s="36"/>
      <c r="G1071" s="12"/>
      <c r="H1071" s="12"/>
      <c r="M1071" s="14"/>
    </row>
    <row r="1072" spans="1:13" ht="15.75" customHeight="1">
      <c r="A1072" s="36"/>
      <c r="G1072" s="12"/>
      <c r="H1072" s="12"/>
      <c r="M1072" s="14"/>
    </row>
    <row r="1073" spans="1:13" ht="15.75" customHeight="1">
      <c r="A1073" s="36"/>
      <c r="G1073" s="12"/>
      <c r="H1073" s="12"/>
      <c r="M1073" s="14"/>
    </row>
    <row r="1074" spans="1:13" ht="15.75" customHeight="1">
      <c r="A1074" s="36"/>
      <c r="G1074" s="12"/>
      <c r="H1074" s="12"/>
      <c r="M1074" s="14"/>
    </row>
    <row r="1075" spans="1:13" ht="15.75" customHeight="1">
      <c r="A1075" s="36"/>
      <c r="G1075" s="12"/>
      <c r="H1075" s="12"/>
      <c r="M1075" s="14"/>
    </row>
    <row r="1076" spans="1:13" ht="15.75" customHeight="1">
      <c r="A1076" s="36"/>
      <c r="G1076" s="12"/>
      <c r="H1076" s="12"/>
      <c r="M1076" s="14"/>
    </row>
    <row r="1077" spans="1:13" ht="15.75" customHeight="1">
      <c r="A1077" s="36"/>
      <c r="G1077" s="12"/>
      <c r="H1077" s="12"/>
      <c r="M1077" s="14"/>
    </row>
    <row r="1078" spans="1:13" ht="15.75" customHeight="1">
      <c r="A1078" s="36"/>
      <c r="G1078" s="12"/>
      <c r="H1078" s="12"/>
      <c r="M1078" s="14"/>
    </row>
    <row r="1079" spans="1:13" ht="15.75" customHeight="1">
      <c r="A1079" s="36"/>
      <c r="G1079" s="12"/>
      <c r="H1079" s="12"/>
      <c r="M1079" s="14"/>
    </row>
    <row r="1080" spans="1:13" ht="15.75" customHeight="1">
      <c r="A1080" s="36"/>
      <c r="G1080" s="12"/>
      <c r="H1080" s="12"/>
      <c r="M1080" s="14"/>
    </row>
    <row r="1081" spans="1:13" ht="15.75" customHeight="1">
      <c r="A1081" s="36"/>
      <c r="G1081" s="12"/>
      <c r="H1081" s="12"/>
      <c r="M1081" s="14"/>
    </row>
    <row r="1082" spans="1:13" ht="15.75" customHeight="1">
      <c r="A1082" s="36"/>
      <c r="G1082" s="12"/>
      <c r="H1082" s="12"/>
      <c r="M1082" s="14"/>
    </row>
    <row r="1083" spans="1:13" ht="15.75" customHeight="1">
      <c r="A1083" s="36"/>
      <c r="G1083" s="12"/>
      <c r="H1083" s="12"/>
      <c r="M1083" s="14"/>
    </row>
    <row r="1084" spans="1:13" ht="15.75" customHeight="1">
      <c r="A1084" s="36"/>
      <c r="G1084" s="12"/>
      <c r="H1084" s="12"/>
      <c r="M1084" s="14"/>
    </row>
    <row r="1085" spans="1:13" ht="15.75" customHeight="1">
      <c r="A1085" s="36"/>
      <c r="G1085" s="12"/>
      <c r="H1085" s="12"/>
      <c r="M1085" s="14"/>
    </row>
    <row r="1086" spans="1:13" ht="15.75" customHeight="1">
      <c r="A1086" s="36"/>
      <c r="G1086" s="12"/>
      <c r="H1086" s="12"/>
      <c r="M1086" s="14"/>
    </row>
    <row r="1087" spans="1:13" ht="15.75" customHeight="1">
      <c r="A1087" s="36"/>
      <c r="G1087" s="12"/>
      <c r="H1087" s="12"/>
      <c r="M1087" s="14"/>
    </row>
    <row r="1088" spans="1:13" ht="15.75" customHeight="1">
      <c r="A1088" s="36"/>
      <c r="G1088" s="12"/>
      <c r="H1088" s="12"/>
      <c r="M1088" s="14"/>
    </row>
    <row r="1089" spans="1:13" ht="15.75" customHeight="1">
      <c r="A1089" s="36"/>
      <c r="G1089" s="12"/>
      <c r="H1089" s="12"/>
      <c r="M1089" s="14"/>
    </row>
    <row r="1090" spans="1:13" ht="15.75" customHeight="1">
      <c r="A1090" s="36"/>
      <c r="G1090" s="12"/>
      <c r="H1090" s="12"/>
      <c r="M1090" s="14"/>
    </row>
    <row r="1091" spans="1:13" ht="15.75" customHeight="1">
      <c r="A1091" s="36"/>
      <c r="G1091" s="12"/>
      <c r="H1091" s="12"/>
      <c r="M1091" s="14"/>
    </row>
    <row r="1092" spans="1:13" ht="15.75" customHeight="1">
      <c r="A1092" s="36"/>
      <c r="G1092" s="12"/>
      <c r="H1092" s="12"/>
      <c r="M1092" s="14"/>
    </row>
    <row r="1093" spans="1:13" ht="15.75" customHeight="1">
      <c r="A1093" s="36"/>
      <c r="G1093" s="12"/>
      <c r="H1093" s="12"/>
      <c r="M1093" s="14"/>
    </row>
    <row r="1094" spans="1:13" ht="15.75" customHeight="1">
      <c r="A1094" s="36"/>
      <c r="G1094" s="12"/>
      <c r="H1094" s="12"/>
      <c r="M1094" s="14"/>
    </row>
    <row r="1095" spans="1:13" ht="15.75" customHeight="1">
      <c r="A1095" s="36"/>
      <c r="G1095" s="12"/>
      <c r="H1095" s="12"/>
      <c r="M1095" s="14"/>
    </row>
    <row r="1096" spans="1:13" ht="15.75" customHeight="1">
      <c r="A1096" s="36"/>
      <c r="G1096" s="12"/>
      <c r="H1096" s="12"/>
      <c r="M1096" s="14"/>
    </row>
  </sheetData>
  <autoFilter ref="A1:N1096"/>
  <mergeCells count="5">
    <mergeCell ref="D15:I15"/>
    <mergeCell ref="D49:I49"/>
    <mergeCell ref="D79:I79"/>
    <mergeCell ref="D90:I90"/>
    <mergeCell ref="D98:I9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00"/>
  <sheetViews>
    <sheetView workbookViewId="0"/>
  </sheetViews>
  <sheetFormatPr baseColWidth="10" defaultColWidth="12.6640625" defaultRowHeight="15.75" customHeight="1" x14ac:dyDescent="0"/>
  <cols>
    <col min="1" max="1" width="32" customWidth="1"/>
    <col min="2" max="2" width="9.1640625" customWidth="1"/>
    <col min="3" max="3" width="8.6640625" customWidth="1"/>
    <col min="4" max="4" width="96.1640625" customWidth="1"/>
  </cols>
  <sheetData>
    <row r="1" spans="1:26" ht="15.75" customHeight="1">
      <c r="A1" s="35" t="str">
        <f ca="1">IFERROR(__xludf.DUMMYFUNCTION("importrange(""https://docs.google.com/spreadsheets/d/1aPTJsM3-ynp5n7jtWFtTR0GvFylk8lepO5VRTcsEw88/edit#gid=1436066380"",""V1!A:Z"")"),"")</f>
        <v/>
      </c>
      <c r="B1" s="35" t="str">
        <f ca="1">IFERROR(__xludf.DUMMYFUNCTION("""COMPUTED_VALUE"""),"R1 Week 1")</f>
        <v>R1 Week 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.75" customHeight="1">
      <c r="A2" s="91">
        <f ca="1">IFERROR(__xludf.DUMMYFUNCTION("""COMPUTED_VALUE"""),45199)</f>
        <v>45199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5.75" customHeight="1">
      <c r="A3" s="91">
        <f ca="1">IFERROR(__xludf.DUMMYFUNCTION("""COMPUTED_VALUE"""),45200)</f>
        <v>45200</v>
      </c>
      <c r="B3" s="35" t="str">
        <f ca="1">IFERROR(__xludf.DUMMYFUNCTION("""COMPUTED_VALUE"""),"Tornadoes")</f>
        <v>Tornadoes</v>
      </c>
      <c r="C3" s="35" t="str">
        <f ca="1">IFERROR(__xludf.DUMMYFUNCTION("""COMPUTED_VALUE"""),"Bec")</f>
        <v>Bec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5.75" customHeight="1">
      <c r="A4" s="35"/>
      <c r="B4" s="35" t="str">
        <f ca="1">IFERROR(__xludf.DUMMYFUNCTION("""COMPUTED_VALUE"""),"Warriors")</f>
        <v>Warriors</v>
      </c>
      <c r="C4" s="35" t="str">
        <f ca="1">IFERROR(__xludf.DUMMYFUNCTION("""COMPUTED_VALUE"""),"Thunder")</f>
        <v>Thunder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5.75" customHeight="1">
      <c r="A5" s="35"/>
      <c r="B5" s="35" t="str">
        <f ca="1">IFERROR(__xludf.DUMMYFUNCTION("""COMPUTED_VALUE"""),"Trojans")</f>
        <v>Trojans</v>
      </c>
      <c r="C5" s="35" t="str">
        <f ca="1">IFERROR(__xludf.DUMMYFUNCTION("""COMPUTED_VALUE"""),"Tigers")</f>
        <v>Tigers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5.75" customHeight="1">
      <c r="A6" s="35"/>
      <c r="B6" s="35" t="str">
        <f ca="1">IFERROR(__xludf.DUMMYFUNCTION("""COMPUTED_VALUE"""),"Kingfisher")</f>
        <v>Kingfisher</v>
      </c>
      <c r="C6" s="35" t="str">
        <f ca="1">IFERROR(__xludf.DUMMYFUNCTION("""COMPUTED_VALUE"""),"Highbury")</f>
        <v>Highbury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5.75" customHeight="1">
      <c r="A7" s="35"/>
      <c r="B7" s="35" t="str">
        <f ca="1">IFERROR(__xludf.DUMMYFUNCTION("""COMPUTED_VALUE"""),"Nomads")</f>
        <v>Nomads</v>
      </c>
      <c r="C7" s="35" t="str">
        <f ca="1">IFERROR(__xludf.DUMMYFUNCTION("""COMPUTED_VALUE"""),"Knights")</f>
        <v>Knights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5.75" customHeight="1">
      <c r="A8" s="35"/>
      <c r="B8" s="35" t="str">
        <f ca="1">IFERROR(__xludf.DUMMYFUNCTION("""COMPUTED_VALUE"""),"Reserve")</f>
        <v>Reserve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5.75" customHeight="1">
      <c r="A9" s="91">
        <f ca="1">IFERROR(__xludf.DUMMYFUNCTION("""COMPUTED_VALUE"""),45206)</f>
        <v>45206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5.75" customHeight="1">
      <c r="A10" s="91">
        <f ca="1">IFERROR(__xludf.DUMMYFUNCTION("""COMPUTED_VALUE"""),45207)</f>
        <v>45207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5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5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5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5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5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5.75" customHeight="1">
      <c r="A16" s="35"/>
      <c r="B16" s="35" t="str">
        <f ca="1">IFERROR(__xludf.DUMMYFUNCTION("""COMPUTED_VALUE"""),"R1 Week 2")</f>
        <v>R1 Week 2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5.75" customHeight="1">
      <c r="A17" s="91">
        <f ca="1">IFERROR(__xludf.DUMMYFUNCTION("""COMPUTED_VALUE"""),45213)</f>
        <v>45213</v>
      </c>
      <c r="B17" s="35" t="str">
        <f ca="1">IFERROR(__xludf.DUMMYFUNCTION("""COMPUTED_VALUE"""),"Kingfisher")</f>
        <v>Kingfisher</v>
      </c>
      <c r="C17" s="35" t="str">
        <f ca="1">IFERROR(__xludf.DUMMYFUNCTION("""COMPUTED_VALUE"""),"Warriors")</f>
        <v>Warriors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5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5.75" customHeight="1">
      <c r="A19" s="91">
        <f ca="1">IFERROR(__xludf.DUMMYFUNCTION("""COMPUTED_VALUE"""),45214)</f>
        <v>45214</v>
      </c>
      <c r="B19" s="35" t="str">
        <f ca="1">IFERROR(__xludf.DUMMYFUNCTION("""COMPUTED_VALUE"""),"Tornadoes")</f>
        <v>Tornadoes</v>
      </c>
      <c r="C19" s="35" t="str">
        <f ca="1">IFERROR(__xludf.DUMMYFUNCTION("""COMPUTED_VALUE"""),"Warriors")</f>
        <v>Warriors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5.75" customHeight="1">
      <c r="A20" s="35"/>
      <c r="B20" s="35" t="str">
        <f ca="1">IFERROR(__xludf.DUMMYFUNCTION("""COMPUTED_VALUE"""),"Bec")</f>
        <v>Bec</v>
      </c>
      <c r="C20" s="35" t="str">
        <f ca="1">IFERROR(__xludf.DUMMYFUNCTION("""COMPUTED_VALUE"""),"Trojans")</f>
        <v>Trojans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5.75" customHeight="1">
      <c r="A21" s="35"/>
      <c r="B21" s="35" t="str">
        <f ca="1">IFERROR(__xludf.DUMMYFUNCTION("""COMPUTED_VALUE"""),"Tigers")</f>
        <v>Tigers</v>
      </c>
      <c r="C21" s="35" t="str">
        <f ca="1">IFERROR(__xludf.DUMMYFUNCTION("""COMPUTED_VALUE"""),"Nomads")</f>
        <v>Nomads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5.75" customHeight="1">
      <c r="A22" s="35"/>
      <c r="B22" s="35" t="str">
        <f ca="1">IFERROR(__xludf.DUMMYFUNCTION("""COMPUTED_VALUE"""),"Knights")</f>
        <v>Knights</v>
      </c>
      <c r="C22" s="35" t="str">
        <f ca="1">IFERROR(__xludf.DUMMYFUNCTION("""COMPUTED_VALUE"""),"Highbury")</f>
        <v>Highbury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5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5.75" customHeight="1">
      <c r="A24" s="35"/>
      <c r="B24" s="35" t="str">
        <f ca="1">IFERROR(__xludf.DUMMYFUNCTION("""COMPUTED_VALUE"""),"Reserve")</f>
        <v>Reserve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5.75" customHeight="1">
      <c r="A25" s="91">
        <f ca="1">IFERROR(__xludf.DUMMYFUNCTION("""COMPUTED_VALUE"""),45220)</f>
        <v>45220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5.75" customHeight="1">
      <c r="A26" s="91">
        <f ca="1">IFERROR(__xludf.DUMMYFUNCTION("""COMPUTED_VALUE"""),45221)</f>
        <v>45221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5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5.7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5.7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5.7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5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5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5.75" customHeight="1">
      <c r="A33" s="35"/>
      <c r="B33" s="35" t="str">
        <f ca="1">IFERROR(__xludf.DUMMYFUNCTION("""COMPUTED_VALUE"""),"Reserve")</f>
        <v>Reserve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5.75" customHeight="1">
      <c r="A34" s="91">
        <f ca="1">IFERROR(__xludf.DUMMYFUNCTION("""COMPUTED_VALUE"""),45227)</f>
        <v>45227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5.75" customHeight="1">
      <c r="A35" s="91">
        <f ca="1">IFERROR(__xludf.DUMMYFUNCTION("""COMPUTED_VALUE"""),45228)</f>
        <v>45228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5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5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5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5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5.75" customHeight="1">
      <c r="A40" s="35"/>
      <c r="B40" s="35" t="str">
        <f ca="1">IFERROR(__xludf.DUMMYFUNCTION("""COMPUTED_VALUE"""),"R1 Week 3")</f>
        <v>R1 Week 3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5.75" customHeight="1">
      <c r="A41" s="91">
        <f ca="1">IFERROR(__xludf.DUMMYFUNCTION("""COMPUTED_VALUE"""),45234)</f>
        <v>45234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5.75" customHeight="1">
      <c r="A42" s="91">
        <f ca="1">IFERROR(__xludf.DUMMYFUNCTION("""COMPUTED_VALUE"""),45235)</f>
        <v>45235</v>
      </c>
      <c r="B42" s="35" t="str">
        <f ca="1">IFERROR(__xludf.DUMMYFUNCTION("""COMPUTED_VALUE"""),"Tornadoes")</f>
        <v>Tornadoes</v>
      </c>
      <c r="C42" s="35" t="str">
        <f ca="1">IFERROR(__xludf.DUMMYFUNCTION("""COMPUTED_VALUE"""),"Trojans")</f>
        <v>Trojans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5.75" customHeight="1">
      <c r="A43" s="35"/>
      <c r="B43" s="35" t="str">
        <f ca="1">IFERROR(__xludf.DUMMYFUNCTION("""COMPUTED_VALUE"""),"Thunder")</f>
        <v>Thunder</v>
      </c>
      <c r="C43" s="35" t="str">
        <f ca="1">IFERROR(__xludf.DUMMYFUNCTION("""COMPUTED_VALUE"""),"Kingfisher")</f>
        <v>Kingfisher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5.75" customHeight="1">
      <c r="A44" s="35"/>
      <c r="B44" s="35" t="str">
        <f ca="1">IFERROR(__xludf.DUMMYFUNCTION("""COMPUTED_VALUE"""),"Nomads")</f>
        <v>Nomads</v>
      </c>
      <c r="C44" s="35" t="str">
        <f ca="1">IFERROR(__xludf.DUMMYFUNCTION("""COMPUTED_VALUE"""),"Bec")</f>
        <v>Bec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5.75" customHeight="1">
      <c r="A45" s="35"/>
      <c r="B45" s="35" t="str">
        <f ca="1">IFERROR(__xludf.DUMMYFUNCTION("""COMPUTED_VALUE"""),"Highbury")</f>
        <v>Highbury</v>
      </c>
      <c r="C45" s="35" t="str">
        <f ca="1">IFERROR(__xludf.DUMMYFUNCTION("""COMPUTED_VALUE"""),"Tigers")</f>
        <v>Tigers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5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5.75" customHeight="1">
      <c r="A47" s="35"/>
      <c r="B47" s="35" t="str">
        <f ca="1">IFERROR(__xludf.DUMMYFUNCTION("""COMPUTED_VALUE"""),"R1 Week 4")</f>
        <v>R1 Week 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5.75" customHeight="1">
      <c r="A48" s="91">
        <f ca="1">IFERROR(__xludf.DUMMYFUNCTION("""COMPUTED_VALUE"""),45241)</f>
        <v>45241</v>
      </c>
      <c r="B48" s="35" t="str">
        <f ca="1">IFERROR(__xludf.DUMMYFUNCTION("""COMPUTED_VALUE"""),"Warriors")</f>
        <v>Warriors</v>
      </c>
      <c r="C48" s="35" t="str">
        <f ca="1">IFERROR(__xludf.DUMMYFUNCTION("""COMPUTED_VALUE"""),"Knights")</f>
        <v>Knights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5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5.75" customHeight="1">
      <c r="A50" s="91">
        <f ca="1">IFERROR(__xludf.DUMMYFUNCTION("""COMPUTED_VALUE"""),45242)</f>
        <v>45242</v>
      </c>
      <c r="B50" s="35" t="str">
        <f ca="1">IFERROR(__xludf.DUMMYFUNCTION("""COMPUTED_VALUE"""),"Kingfisher")</f>
        <v>Kingfisher</v>
      </c>
      <c r="C50" s="35" t="str">
        <f ca="1">IFERROR(__xludf.DUMMYFUNCTION("""COMPUTED_VALUE"""),"Tornadoes")</f>
        <v>Tornadoes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5.75" customHeight="1">
      <c r="A51" s="35"/>
      <c r="B51" s="35" t="str">
        <f ca="1">IFERROR(__xludf.DUMMYFUNCTION("""COMPUTED_VALUE"""),"Trojans")</f>
        <v>Trojans</v>
      </c>
      <c r="C51" s="35" t="str">
        <f ca="1">IFERROR(__xludf.DUMMYFUNCTION("""COMPUTED_VALUE"""),"Nomads")</f>
        <v>Nomads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5.75" customHeight="1">
      <c r="A52" s="35"/>
      <c r="B52" s="35" t="str">
        <f ca="1">IFERROR(__xludf.DUMMYFUNCTION("""COMPUTED_VALUE"""),"Bec")</f>
        <v>Bec</v>
      </c>
      <c r="C52" s="35" t="str">
        <f ca="1">IFERROR(__xludf.DUMMYFUNCTION("""COMPUTED_VALUE"""),"Highbury")</f>
        <v>Highbury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5.75" customHeight="1">
      <c r="A53" s="35"/>
      <c r="B53" s="35" t="str">
        <f ca="1">IFERROR(__xludf.DUMMYFUNCTION("""COMPUTED_VALUE"""),"Thunder")</f>
        <v>Thunder</v>
      </c>
      <c r="C53" s="35" t="str">
        <f ca="1">IFERROR(__xludf.DUMMYFUNCTION("""COMPUTED_VALUE"""),"Tigers")</f>
        <v>Tigers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5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5.75" customHeight="1">
      <c r="A55" s="35"/>
      <c r="B55" s="35" t="str">
        <f ca="1">IFERROR(__xludf.DUMMYFUNCTION("""COMPUTED_VALUE"""),"R1 Week 5")</f>
        <v>R1 Week 5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5.75" customHeight="1">
      <c r="A56" s="91">
        <f ca="1">IFERROR(__xludf.DUMMYFUNCTION("""COMPUTED_VALUE"""),45248)</f>
        <v>45248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5.75" customHeight="1">
      <c r="A57" s="91">
        <f ca="1">IFERROR(__xludf.DUMMYFUNCTION("""COMPUTED_VALUE"""),45249)</f>
        <v>45249</v>
      </c>
      <c r="B57" s="35" t="str">
        <f ca="1">IFERROR(__xludf.DUMMYFUNCTION("""COMPUTED_VALUE"""),"Tornadoes")</f>
        <v>Tornadoes</v>
      </c>
      <c r="C57" s="35" t="str">
        <f ca="1">IFERROR(__xludf.DUMMYFUNCTION("""COMPUTED_VALUE"""),"Nomads")</f>
        <v>Nomads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5.75" customHeight="1">
      <c r="A58" s="35"/>
      <c r="B58" s="35" t="str">
        <f ca="1">IFERROR(__xludf.DUMMYFUNCTION("""COMPUTED_VALUE"""),"Kingfisher")</f>
        <v>Kingfisher</v>
      </c>
      <c r="C58" s="35" t="str">
        <f ca="1">IFERROR(__xludf.DUMMYFUNCTION("""COMPUTED_VALUE"""),"Knights")</f>
        <v>Knights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5.75" customHeight="1">
      <c r="A59" s="35"/>
      <c r="B59" s="35" t="str">
        <f ca="1">IFERROR(__xludf.DUMMYFUNCTION("""COMPUTED_VALUE"""),"Highbury")</f>
        <v>Highbury</v>
      </c>
      <c r="C59" s="35" t="str">
        <f ca="1">IFERROR(__xludf.DUMMYFUNCTION("""COMPUTED_VALUE"""),"Trojans")</f>
        <v>Trojans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5.75" customHeight="1">
      <c r="A60" s="35"/>
      <c r="B60" s="35" t="str">
        <f ca="1">IFERROR(__xludf.DUMMYFUNCTION("""COMPUTED_VALUE"""),"Warriors")</f>
        <v>Warriors</v>
      </c>
      <c r="C60" s="35" t="str">
        <f ca="1">IFERROR(__xludf.DUMMYFUNCTION("""COMPUTED_VALUE"""),"Tigers")</f>
        <v>Tigers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5.75" customHeight="1">
      <c r="A61" s="35"/>
      <c r="B61" s="35" t="str">
        <f ca="1">IFERROR(__xludf.DUMMYFUNCTION("""COMPUTED_VALUE"""),"Thunder")</f>
        <v>Thunder</v>
      </c>
      <c r="C61" s="35" t="str">
        <f ca="1">IFERROR(__xludf.DUMMYFUNCTION("""COMPUTED_VALUE"""),"Bec")</f>
        <v>Bec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5.75" customHeight="1">
      <c r="A62" s="35"/>
      <c r="B62" s="35" t="str">
        <f ca="1">IFERROR(__xludf.DUMMYFUNCTION("""COMPUTED_VALUE"""),"R1 Week 6")</f>
        <v>R1 Week 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5.75" customHeight="1">
      <c r="A63" s="91">
        <f ca="1">IFERROR(__xludf.DUMMYFUNCTION("""COMPUTED_VALUE"""),45255)</f>
        <v>45255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5.75" customHeight="1">
      <c r="A64" s="91">
        <f ca="1">IFERROR(__xludf.DUMMYFUNCTION("""COMPUTED_VALUE"""),45256)</f>
        <v>45256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5.75" customHeight="1">
      <c r="A65" s="35"/>
      <c r="B65" s="35" t="str">
        <f ca="1">IFERROR(__xludf.DUMMYFUNCTION("""COMPUTED_VALUE"""),"Warriors")</f>
        <v>Warriors</v>
      </c>
      <c r="C65" s="35" t="str">
        <f ca="1">IFERROR(__xludf.DUMMYFUNCTION("""COMPUTED_VALUE"""),"Bec")</f>
        <v>Bec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5.75" customHeight="1">
      <c r="A66" s="35"/>
      <c r="B66" s="35" t="str">
        <f ca="1">IFERROR(__xludf.DUMMYFUNCTION("""COMPUTED_VALUE"""),"Trojans")</f>
        <v>Trojans</v>
      </c>
      <c r="C66" s="35" t="str">
        <f ca="1">IFERROR(__xludf.DUMMYFUNCTION("""COMPUTED_VALUE"""),"Knights")</f>
        <v>Knights</v>
      </c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5.7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5.7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5.75" customHeight="1">
      <c r="A69" s="35"/>
      <c r="B69" s="35" t="str">
        <f ca="1">IFERROR(__xludf.DUMMYFUNCTION("""COMPUTED_VALUE"""),"R1 Week 7")</f>
        <v>R1 Week 7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5.75" customHeight="1">
      <c r="A70" s="91">
        <f ca="1">IFERROR(__xludf.DUMMYFUNCTION("""COMPUTED_VALUE"""),45262)</f>
        <v>45262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5.75" customHeight="1">
      <c r="A71" s="91">
        <f ca="1">IFERROR(__xludf.DUMMYFUNCTION("""COMPUTED_VALUE"""),45263)</f>
        <v>45263</v>
      </c>
      <c r="B71" s="35" t="str">
        <f ca="1">IFERROR(__xludf.DUMMYFUNCTION("""COMPUTED_VALUE"""),"Highbury")</f>
        <v>Highbury</v>
      </c>
      <c r="C71" s="35" t="str">
        <f ca="1">IFERROR(__xludf.DUMMYFUNCTION("""COMPUTED_VALUE"""),"Tornadoes")</f>
        <v>Tornadoes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5.75" customHeight="1">
      <c r="A72" s="35"/>
      <c r="B72" s="35" t="str">
        <f ca="1">IFERROR(__xludf.DUMMYFUNCTION("""COMPUTED_VALUE"""),"Tigers")</f>
        <v>Tigers</v>
      </c>
      <c r="C72" s="35" t="str">
        <f ca="1">IFERROR(__xludf.DUMMYFUNCTION("""COMPUTED_VALUE"""),"Knights")</f>
        <v>Knights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5.75" customHeight="1">
      <c r="A73" s="35"/>
      <c r="B73" s="35" t="str">
        <f ca="1">IFERROR(__xludf.DUMMYFUNCTION("""COMPUTED_VALUE"""),"Nomads")</f>
        <v>Nomads</v>
      </c>
      <c r="C73" s="35" t="str">
        <f ca="1">IFERROR(__xludf.DUMMYFUNCTION("""COMPUTED_VALUE"""),"Thunder")</f>
        <v>Thunder</v>
      </c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5.75" customHeight="1">
      <c r="A74" s="35"/>
      <c r="B74" s="35" t="str">
        <f ca="1">IFERROR(__xludf.DUMMYFUNCTION("""COMPUTED_VALUE"""),"Bec")</f>
        <v>Bec</v>
      </c>
      <c r="C74" s="35" t="str">
        <f ca="1">IFERROR(__xludf.DUMMYFUNCTION("""COMPUTED_VALUE"""),"Kingfisher")</f>
        <v>Kingfisher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5.7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5.75" customHeight="1">
      <c r="A76" s="35"/>
      <c r="B76" s="35" t="str">
        <f ca="1">IFERROR(__xludf.DUMMYFUNCTION("""COMPUTED_VALUE"""),"R1 Week 8")</f>
        <v>R1 Week 8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5.75" customHeight="1">
      <c r="A77" s="91">
        <f ca="1">IFERROR(__xludf.DUMMYFUNCTION("""COMPUTED_VALUE"""),45269)</f>
        <v>45269</v>
      </c>
      <c r="B77" s="35" t="str">
        <f ca="1">IFERROR(__xludf.DUMMYFUNCTION("""COMPUTED_VALUE"""),"Trojans")</f>
        <v>Trojans</v>
      </c>
      <c r="C77" s="35" t="str">
        <f ca="1">IFERROR(__xludf.DUMMYFUNCTION("""COMPUTED_VALUE"""),"Warriors")</f>
        <v>Warriors</v>
      </c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5.7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5.75" customHeight="1">
      <c r="A79" s="91">
        <f ca="1">IFERROR(__xludf.DUMMYFUNCTION("""COMPUTED_VALUE"""),45270)</f>
        <v>45270</v>
      </c>
      <c r="B79" s="35" t="str">
        <f ca="1">IFERROR(__xludf.DUMMYFUNCTION("""COMPUTED_VALUE"""),"Tornadoes")</f>
        <v>Tornadoes</v>
      </c>
      <c r="C79" s="35" t="str">
        <f ca="1">IFERROR(__xludf.DUMMYFUNCTION("""COMPUTED_VALUE"""),"Thunder")</f>
        <v>Thunder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5.75" customHeight="1">
      <c r="A80" s="35"/>
      <c r="B80" s="35" t="str">
        <f ca="1">IFERROR(__xludf.DUMMYFUNCTION("""COMPUTED_VALUE"""),"Bec")</f>
        <v>Bec</v>
      </c>
      <c r="C80" s="35" t="str">
        <f ca="1">IFERROR(__xludf.DUMMYFUNCTION("""COMPUTED_VALUE"""),"Tigers")</f>
        <v>Tigers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5.75" customHeight="1">
      <c r="A81" s="35"/>
      <c r="B81" s="35" t="str">
        <f ca="1">IFERROR(__xludf.DUMMYFUNCTION("""COMPUTED_VALUE"""),"Highbury")</f>
        <v>Highbury</v>
      </c>
      <c r="C81" s="35" t="str">
        <f ca="1">IFERROR(__xludf.DUMMYFUNCTION("""COMPUTED_VALUE"""),"Warriors")</f>
        <v>Warriors</v>
      </c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5.75" customHeight="1">
      <c r="A82" s="35"/>
      <c r="B82" s="35" t="str">
        <f ca="1">IFERROR(__xludf.DUMMYFUNCTION("""COMPUTED_VALUE"""),"Nomads")</f>
        <v>Nomads</v>
      </c>
      <c r="C82" s="35" t="str">
        <f ca="1">IFERROR(__xludf.DUMMYFUNCTION("""COMPUTED_VALUE"""),"Kingfisher")</f>
        <v>Kingfisher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5.75" customHeight="1">
      <c r="A84" s="35"/>
      <c r="B84" s="35" t="str">
        <f ca="1">IFERROR(__xludf.DUMMYFUNCTION("""COMPUTED_VALUE"""),"Reserve")</f>
        <v>Reserve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5.75" customHeight="1">
      <c r="A85" s="91">
        <f ca="1">IFERROR(__xludf.DUMMYFUNCTION("""COMPUTED_VALUE"""),45276)</f>
        <v>45276</v>
      </c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5.75" customHeight="1">
      <c r="A86" s="91">
        <f ca="1">IFERROR(__xludf.DUMMYFUNCTION("""COMPUTED_VALUE"""),45277)</f>
        <v>45277</v>
      </c>
      <c r="B86" s="35" t="str">
        <f ca="1">IFERROR(__xludf.DUMMYFUNCTION("""COMPUTED_VALUE"""),"Nomads")</f>
        <v>Nomads</v>
      </c>
      <c r="C86" s="35" t="str">
        <f ca="1">IFERROR(__xludf.DUMMYFUNCTION("""COMPUTED_VALUE"""),"Highbury")</f>
        <v>Highbury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5.75" customHeight="1">
      <c r="A87" s="35"/>
      <c r="B87" s="35" t="str">
        <f ca="1">IFERROR(__xludf.DUMMYFUNCTION("""COMPUTED_VALUE"""),"Tigers")</f>
        <v>Tigers</v>
      </c>
      <c r="C87" s="35" t="str">
        <f ca="1">IFERROR(__xludf.DUMMYFUNCTION("""COMPUTED_VALUE"""),"Kingfisher")</f>
        <v>Kingfisher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5.75" customHeight="1">
      <c r="A88" s="35"/>
      <c r="B88" s="35" t="str">
        <f ca="1">IFERROR(__xludf.DUMMYFUNCTION("""COMPUTED_VALUE"""),"Trojans")</f>
        <v>Trojans</v>
      </c>
      <c r="C88" s="35" t="str">
        <f ca="1">IFERROR(__xludf.DUMMYFUNCTION("""COMPUTED_VALUE"""),"Thunder")</f>
        <v>Thunder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5.75" customHeight="1">
      <c r="A89" s="35"/>
      <c r="B89" s="35" t="str">
        <f ca="1">IFERROR(__xludf.DUMMYFUNCTION("""COMPUTED_VALUE"""),"Knights")</f>
        <v>Knights</v>
      </c>
      <c r="C89" s="35" t="str">
        <f ca="1">IFERROR(__xludf.DUMMYFUNCTION("""COMPUTED_VALUE"""),"Tornadoes")</f>
        <v>Tornadoes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5.75" customHeight="1">
      <c r="A91" s="35"/>
      <c r="B91" s="35" t="str">
        <f ca="1">IFERROR(__xludf.DUMMYFUNCTION("""COMPUTED_VALUE"""),"R1 Week 9")</f>
        <v>R1 Week 9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5.75" customHeight="1">
      <c r="A92" s="91">
        <f ca="1">IFERROR(__xludf.DUMMYFUNCTION("""COMPUTED_VALUE"""),45297)</f>
        <v>45297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5.75" customHeight="1">
      <c r="A93" s="91">
        <f ca="1">IFERROR(__xludf.DUMMYFUNCTION("""COMPUTED_VALUE"""),45298)</f>
        <v>45298</v>
      </c>
      <c r="B93" s="35" t="str">
        <f ca="1">IFERROR(__xludf.DUMMYFUNCTION("""COMPUTED_VALUE"""),"Tornadoes")</f>
        <v>Tornadoes</v>
      </c>
      <c r="C93" s="35" t="str">
        <f ca="1">IFERROR(__xludf.DUMMYFUNCTION("""COMPUTED_VALUE"""),"Tigers")</f>
        <v>Tigers</v>
      </c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5.75" customHeight="1">
      <c r="A94" s="35"/>
      <c r="B94" s="35" t="str">
        <f ca="1">IFERROR(__xludf.DUMMYFUNCTION("""COMPUTED_VALUE"""),"Thunder")</f>
        <v>Thunder</v>
      </c>
      <c r="C94" s="35" t="str">
        <f ca="1">IFERROR(__xludf.DUMMYFUNCTION("""COMPUTED_VALUE"""),"Highbury")</f>
        <v>Highbury</v>
      </c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5.75" customHeight="1">
      <c r="A95" s="35"/>
      <c r="B95" s="35" t="str">
        <f ca="1">IFERROR(__xludf.DUMMYFUNCTION("""COMPUTED_VALUE"""),"Knights")</f>
        <v>Knights</v>
      </c>
      <c r="C95" s="35" t="str">
        <f ca="1">IFERROR(__xludf.DUMMYFUNCTION("""COMPUTED_VALUE"""),"Bec")</f>
        <v>Bec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5.75" customHeight="1">
      <c r="A96" s="35"/>
      <c r="B96" s="35" t="str">
        <f ca="1">IFERROR(__xludf.DUMMYFUNCTION("""COMPUTED_VALUE"""),"Warriors")</f>
        <v>Warriors</v>
      </c>
      <c r="C96" s="35" t="str">
        <f ca="1">IFERROR(__xludf.DUMMYFUNCTION("""COMPUTED_VALUE"""),"Nomads")</f>
        <v>Nomads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5.75" customHeight="1">
      <c r="A97" s="35"/>
      <c r="B97" s="35" t="str">
        <f ca="1">IFERROR(__xludf.DUMMYFUNCTION("""COMPUTED_VALUE"""),"Kingfisher")</f>
        <v>Kingfisher</v>
      </c>
      <c r="C97" s="35" t="str">
        <f ca="1">IFERROR(__xludf.DUMMYFUNCTION("""COMPUTED_VALUE"""),"Trojans")</f>
        <v>Trojans</v>
      </c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5.75" customHeight="1">
      <c r="A98" s="35"/>
      <c r="B98" s="35" t="str">
        <f ca="1">IFERROR(__xludf.DUMMYFUNCTION("""COMPUTED_VALUE"""),"Reserve")</f>
        <v>Reserve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5.75" customHeight="1">
      <c r="A99" s="91">
        <f ca="1">IFERROR(__xludf.DUMMYFUNCTION("""COMPUTED_VALUE"""),45304)</f>
        <v>45304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spans="1:26" ht="15.75" customHeight="1">
      <c r="A100" s="91">
        <f ca="1">IFERROR(__xludf.DUMMYFUNCTION("""COMPUTED_VALUE"""),45305)</f>
        <v>45305</v>
      </c>
      <c r="B100" s="35" t="str">
        <f ca="1">IFERROR(__xludf.DUMMYFUNCTION("""COMPUTED_VALUE"""),"Knights")</f>
        <v>Knights</v>
      </c>
      <c r="C100" s="35" t="str">
        <f ca="1">IFERROR(__xludf.DUMMYFUNCTION("""COMPUTED_VALUE"""),"Thunder")</f>
        <v>Thunder</v>
      </c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:26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5.75" customHeight="1">
      <c r="A105" s="35"/>
      <c r="B105" s="35" t="str">
        <f ca="1">IFERROR(__xludf.DUMMYFUNCTION("""COMPUTED_VALUE"""),"R2 Week 1")</f>
        <v>R2 Week 1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5.75" customHeight="1">
      <c r="A106" s="91">
        <f ca="1">IFERROR(__xludf.DUMMYFUNCTION("""COMPUTED_VALUE"""),45311)</f>
        <v>45311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5.75" customHeight="1">
      <c r="A107" s="91">
        <f ca="1">IFERROR(__xludf.DUMMYFUNCTION("""COMPUTED_VALUE"""),45312)</f>
        <v>45312</v>
      </c>
      <c r="B107" s="35" t="str">
        <f ca="1">IFERROR(__xludf.DUMMYFUNCTION("""COMPUTED_VALUE"""),"Bec")</f>
        <v>Bec</v>
      </c>
      <c r="C107" s="35" t="str">
        <f ca="1">IFERROR(__xludf.DUMMYFUNCTION("""COMPUTED_VALUE"""),"Tornadoes")</f>
        <v>Tornadoes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:26" ht="15.75" customHeight="1">
      <c r="A108" s="35"/>
      <c r="B108" s="35" t="str">
        <f ca="1">IFERROR(__xludf.DUMMYFUNCTION("""COMPUTED_VALUE"""),"Thunder")</f>
        <v>Thunder</v>
      </c>
      <c r="C108" s="35" t="str">
        <f ca="1">IFERROR(__xludf.DUMMYFUNCTION("""COMPUTED_VALUE"""),"Warriors")</f>
        <v>Warriors</v>
      </c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5.75" customHeight="1">
      <c r="A109" s="35"/>
      <c r="B109" s="35" t="str">
        <f ca="1">IFERROR(__xludf.DUMMYFUNCTION("""COMPUTED_VALUE"""),"Tigers")</f>
        <v>Tigers</v>
      </c>
      <c r="C109" s="35" t="str">
        <f ca="1">IFERROR(__xludf.DUMMYFUNCTION("""COMPUTED_VALUE"""),"Trojans")</f>
        <v>Trojans</v>
      </c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:26" ht="15.75" customHeight="1">
      <c r="A110" s="35"/>
      <c r="B110" s="35" t="str">
        <f ca="1">IFERROR(__xludf.DUMMYFUNCTION("""COMPUTED_VALUE"""),"Highbury")</f>
        <v>Highbury</v>
      </c>
      <c r="C110" s="35" t="str">
        <f ca="1">IFERROR(__xludf.DUMMYFUNCTION("""COMPUTED_VALUE"""),"Kingfisher")</f>
        <v>Kingfisher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5.75" customHeight="1">
      <c r="A111" s="35"/>
      <c r="B111" s="35" t="str">
        <f ca="1">IFERROR(__xludf.DUMMYFUNCTION("""COMPUTED_VALUE"""),"Knights")</f>
        <v>Knights</v>
      </c>
      <c r="C111" s="35" t="str">
        <f ca="1">IFERROR(__xludf.DUMMYFUNCTION("""COMPUTED_VALUE"""),"Nomads")</f>
        <v>Nomads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ht="15.75" customHeight="1">
      <c r="A112" s="35"/>
      <c r="B112" s="35" t="str">
        <f ca="1">IFERROR(__xludf.DUMMYFUNCTION("""COMPUTED_VALUE"""),"R2 Week 2")</f>
        <v>R2 Week 2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5.75" customHeight="1">
      <c r="A113" s="91">
        <f ca="1">IFERROR(__xludf.DUMMYFUNCTION("""COMPUTED_VALUE"""),45318)</f>
        <v>45318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ht="15.75" customHeight="1">
      <c r="A114" s="91">
        <f ca="1">IFERROR(__xludf.DUMMYFUNCTION("""COMPUTED_VALUE"""),45319)</f>
        <v>45319</v>
      </c>
      <c r="B114" s="35" t="str">
        <f ca="1">IFERROR(__xludf.DUMMYFUNCTION("""COMPUTED_VALUE"""),"Warriors")</f>
        <v>Warriors</v>
      </c>
      <c r="C114" s="35" t="str">
        <f ca="1">IFERROR(__xludf.DUMMYFUNCTION("""COMPUTED_VALUE"""),"Tornadoes")</f>
        <v>Tornadoes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ht="15.75" customHeight="1">
      <c r="A115" s="35" t="str">
        <f ca="1">IFERROR(__xludf.DUMMYFUNCTION("""COMPUTED_VALUE"""),"31 Jan - ALL R1 fixtures done by this date")</f>
        <v>31 Jan - ALL R1 fixtures done by this date</v>
      </c>
      <c r="B115" s="35" t="str">
        <f ca="1">IFERROR(__xludf.DUMMYFUNCTION("""COMPUTED_VALUE"""),"Trojans")</f>
        <v>Trojans</v>
      </c>
      <c r="C115" s="35" t="str">
        <f ca="1">IFERROR(__xludf.DUMMYFUNCTION("""COMPUTED_VALUE"""),"Bec")</f>
        <v>Bec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ht="15.75" customHeight="1">
      <c r="A116" s="35"/>
      <c r="B116" s="35" t="str">
        <f ca="1">IFERROR(__xludf.DUMMYFUNCTION("""COMPUTED_VALUE"""),"Kingfisher")</f>
        <v>Kingfisher</v>
      </c>
      <c r="C116" s="35" t="str">
        <f ca="1">IFERROR(__xludf.DUMMYFUNCTION("""COMPUTED_VALUE"""),"Thunder")</f>
        <v>Thunder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ht="15.75" customHeight="1">
      <c r="A117" s="35"/>
      <c r="B117" s="35" t="str">
        <f ca="1">IFERROR(__xludf.DUMMYFUNCTION("""COMPUTED_VALUE"""),"Nomads")</f>
        <v>Nomads</v>
      </c>
      <c r="C117" s="35" t="str">
        <f ca="1">IFERROR(__xludf.DUMMYFUNCTION("""COMPUTED_VALUE"""),"Tigers")</f>
        <v>Tigers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15.75" customHeight="1">
      <c r="A118" s="35"/>
      <c r="B118" s="35" t="str">
        <f ca="1">IFERROR(__xludf.DUMMYFUNCTION("""COMPUTED_VALUE"""),"Highbury")</f>
        <v>Highbury</v>
      </c>
      <c r="C118" s="35" t="str">
        <f ca="1">IFERROR(__xludf.DUMMYFUNCTION("""COMPUTED_VALUE"""),"Knights")</f>
        <v>Knights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:26" ht="15.75" customHeight="1">
      <c r="A119" s="35"/>
      <c r="B119" s="35" t="str">
        <f ca="1">IFERROR(__xludf.DUMMYFUNCTION("""COMPUTED_VALUE"""),"R2 Week 3")</f>
        <v>R2 Week 3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:26" ht="15.75" customHeight="1">
      <c r="A120" s="91">
        <f ca="1">IFERROR(__xludf.DUMMYFUNCTION("""COMPUTED_VALUE"""),45325)</f>
        <v>45325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:26" ht="15.75" customHeight="1">
      <c r="A121" s="91">
        <f ca="1">IFERROR(__xludf.DUMMYFUNCTION("""COMPUTED_VALUE"""),45326)</f>
        <v>45326</v>
      </c>
      <c r="B121" s="35" t="str">
        <f ca="1">IFERROR(__xludf.DUMMYFUNCTION("""COMPUTED_VALUE"""),"Trojans")</f>
        <v>Trojans</v>
      </c>
      <c r="C121" s="35" t="str">
        <f ca="1">IFERROR(__xludf.DUMMYFUNCTION("""COMPUTED_VALUE"""),"Tornadoes")</f>
        <v>Tornadoes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:26" ht="15.75" customHeight="1">
      <c r="A122" s="35"/>
      <c r="B122" s="35" t="str">
        <f ca="1">IFERROR(__xludf.DUMMYFUNCTION("""COMPUTED_VALUE"""),"Warriors")</f>
        <v>Warriors</v>
      </c>
      <c r="C122" s="35" t="str">
        <f ca="1">IFERROR(__xludf.DUMMYFUNCTION("""COMPUTED_VALUE"""),"Kingfisher")</f>
        <v>Kingfisher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:26" ht="15.75" customHeight="1">
      <c r="A123" s="35"/>
      <c r="B123" s="35" t="str">
        <f ca="1">IFERROR(__xludf.DUMMYFUNCTION("""COMPUTED_VALUE"""),"Bec")</f>
        <v>Bec</v>
      </c>
      <c r="C123" s="35" t="str">
        <f ca="1">IFERROR(__xludf.DUMMYFUNCTION("""COMPUTED_VALUE"""),"Nomads")</f>
        <v>Nomads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ht="15.75" customHeight="1">
      <c r="A124" s="35"/>
      <c r="B124" s="35" t="str">
        <f ca="1">IFERROR(__xludf.DUMMYFUNCTION("""COMPUTED_VALUE"""),"Thunder")</f>
        <v>Thunder</v>
      </c>
      <c r="C124" s="35" t="str">
        <f ca="1">IFERROR(__xludf.DUMMYFUNCTION("""COMPUTED_VALUE"""),"Knights")</f>
        <v>Knights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ht="15.75" customHeight="1">
      <c r="A125" s="35"/>
      <c r="B125" s="35" t="str">
        <f ca="1">IFERROR(__xludf.DUMMYFUNCTION("""COMPUTED_VALUE"""),"Tigers")</f>
        <v>Tigers</v>
      </c>
      <c r="C125" s="35" t="str">
        <f ca="1">IFERROR(__xludf.DUMMYFUNCTION("""COMPUTED_VALUE"""),"Highbury")</f>
        <v>Highbury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ht="15.75" customHeight="1">
      <c r="A126" s="35"/>
      <c r="B126" s="35" t="str">
        <f ca="1">IFERROR(__xludf.DUMMYFUNCTION("""COMPUTED_VALUE"""),"R2 Week 4")</f>
        <v>R2 Week 4</v>
      </c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ht="15.75" customHeight="1">
      <c r="A127" s="91">
        <f ca="1">IFERROR(__xludf.DUMMYFUNCTION("""COMPUTED_VALUE"""),45332)</f>
        <v>45332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ht="15.75" customHeight="1">
      <c r="A128" s="91">
        <f ca="1">IFERROR(__xludf.DUMMYFUNCTION("""COMPUTED_VALUE"""),45333)</f>
        <v>45333</v>
      </c>
      <c r="B128" s="35" t="str">
        <f ca="1">IFERROR(__xludf.DUMMYFUNCTION("""COMPUTED_VALUE"""),"Tornadoes")</f>
        <v>Tornadoes</v>
      </c>
      <c r="C128" s="35" t="str">
        <f ca="1">IFERROR(__xludf.DUMMYFUNCTION("""COMPUTED_VALUE"""),"Kingfisher")</f>
        <v>Kingfisher</v>
      </c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ht="15.75" customHeight="1">
      <c r="A129" s="35"/>
      <c r="B129" s="35" t="str">
        <f ca="1">IFERROR(__xludf.DUMMYFUNCTION("""COMPUTED_VALUE"""),"Nomads")</f>
        <v>Nomads</v>
      </c>
      <c r="C129" s="35" t="str">
        <f ca="1">IFERROR(__xludf.DUMMYFUNCTION("""COMPUTED_VALUE"""),"Trojans")</f>
        <v>Trojans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ht="15.75" customHeight="1">
      <c r="A130" s="35"/>
      <c r="B130" s="35" t="str">
        <f ca="1">IFERROR(__xludf.DUMMYFUNCTION("""COMPUTED_VALUE"""),"Highbury")</f>
        <v>Highbury</v>
      </c>
      <c r="C130" s="35" t="str">
        <f ca="1">IFERROR(__xludf.DUMMYFUNCTION("""COMPUTED_VALUE"""),"Bec")</f>
        <v>Bec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5.75" customHeight="1">
      <c r="A131" s="35"/>
      <c r="B131" s="35" t="str">
        <f ca="1">IFERROR(__xludf.DUMMYFUNCTION("""COMPUTED_VALUE"""),"Tigers")</f>
        <v>Tigers</v>
      </c>
      <c r="C131" s="35" t="str">
        <f ca="1">IFERROR(__xludf.DUMMYFUNCTION("""COMPUTED_VALUE"""),"Thunder")</f>
        <v>Thunder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:26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:26" ht="15.75" customHeight="1">
      <c r="A133" s="35"/>
      <c r="B133" s="35" t="str">
        <f ca="1">IFERROR(__xludf.DUMMYFUNCTION("""COMPUTED_VALUE"""),"Reserve")</f>
        <v>Reserve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:26" ht="15.75" customHeight="1">
      <c r="A134" s="91">
        <f ca="1">IFERROR(__xludf.DUMMYFUNCTION("""COMPUTED_VALUE"""),45339)</f>
        <v>45339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:26" ht="15.75" customHeight="1">
      <c r="A135" s="91">
        <f ca="1">IFERROR(__xludf.DUMMYFUNCTION("""COMPUTED_VALUE"""),45340)</f>
        <v>45340</v>
      </c>
      <c r="B135" s="35" t="str">
        <f ca="1">IFERROR(__xludf.DUMMYFUNCTION("""COMPUTED_VALUE"""),"Knights")</f>
        <v>Knights</v>
      </c>
      <c r="C135" s="35" t="str">
        <f ca="1">IFERROR(__xludf.DUMMYFUNCTION("""COMPUTED_VALUE"""),"Kingfisher")</f>
        <v>Kingfisher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:26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:26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:26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:26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:26" ht="15.75" customHeight="1">
      <c r="A140" s="35"/>
      <c r="B140" s="35" t="str">
        <f ca="1">IFERROR(__xludf.DUMMYFUNCTION("""COMPUTED_VALUE"""),"R2 Week 5")</f>
        <v>R2 Week 5</v>
      </c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:26" ht="15.75" customHeight="1">
      <c r="A141" s="91">
        <f ca="1">IFERROR(__xludf.DUMMYFUNCTION("""COMPUTED_VALUE"""),45346)</f>
        <v>45346</v>
      </c>
      <c r="B141" s="35" t="str">
        <f ca="1">IFERROR(__xludf.DUMMYFUNCTION("""COMPUTED_VALUE"""),"Knights")</f>
        <v>Knights</v>
      </c>
      <c r="C141" s="35" t="str">
        <f ca="1">IFERROR(__xludf.DUMMYFUNCTION("""COMPUTED_VALUE"""),"Warriors")</f>
        <v>Warriors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:26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:26" ht="15.75" customHeight="1">
      <c r="A143" s="91">
        <f ca="1">IFERROR(__xludf.DUMMYFUNCTION("""COMPUTED_VALUE"""),45347)</f>
        <v>45347</v>
      </c>
      <c r="B143" s="35" t="str">
        <f ca="1">IFERROR(__xludf.DUMMYFUNCTION("""COMPUTED_VALUE"""),"Nomads")</f>
        <v>Nomads</v>
      </c>
      <c r="C143" s="35" t="str">
        <f ca="1">IFERROR(__xludf.DUMMYFUNCTION("""COMPUTED_VALUE"""),"Tornadoes")</f>
        <v>Tornadoes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:26" ht="15.75" customHeight="1">
      <c r="A144" s="35"/>
      <c r="B144" s="35" t="str">
        <f ca="1">IFERROR(__xludf.DUMMYFUNCTION("""COMPUTED_VALUE"""),"Trojans")</f>
        <v>Trojans</v>
      </c>
      <c r="C144" s="35" t="str">
        <f ca="1">IFERROR(__xludf.DUMMYFUNCTION("""COMPUTED_VALUE"""),"Highbury")</f>
        <v>Highbury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:26" ht="15.75" customHeight="1">
      <c r="A145" s="35"/>
      <c r="B145" s="35" t="str">
        <f ca="1">IFERROR(__xludf.DUMMYFUNCTION("""COMPUTED_VALUE"""),"Tigers")</f>
        <v>Tigers</v>
      </c>
      <c r="C145" s="35" t="str">
        <f ca="1">IFERROR(__xludf.DUMMYFUNCTION("""COMPUTED_VALUE"""),"Warriors")</f>
        <v>Warriors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:26" ht="15.75" customHeight="1">
      <c r="A146" s="35"/>
      <c r="B146" s="35" t="str">
        <f ca="1">IFERROR(__xludf.DUMMYFUNCTION("""COMPUTED_VALUE"""),"Bec")</f>
        <v>Bec</v>
      </c>
      <c r="C146" s="35" t="str">
        <f ca="1">IFERROR(__xludf.DUMMYFUNCTION("""COMPUTED_VALUE"""),"Thunder")</f>
        <v>Thunder</v>
      </c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:26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:26" ht="15.75" customHeight="1">
      <c r="A148" s="35"/>
      <c r="B148" s="35" t="str">
        <f ca="1">IFERROR(__xludf.DUMMYFUNCTION("""COMPUTED_VALUE"""),"R2 Week 6")</f>
        <v>R2 Week 6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:26" ht="15.75" customHeight="1">
      <c r="A149" s="91">
        <f ca="1">IFERROR(__xludf.DUMMYFUNCTION("""COMPUTED_VALUE"""),45353)</f>
        <v>45353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:26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:26" ht="15.75" customHeight="1">
      <c r="A151" s="91">
        <f ca="1">IFERROR(__xludf.DUMMYFUNCTION("""COMPUTED_VALUE"""),45354)</f>
        <v>45354</v>
      </c>
      <c r="B151" s="35" t="str">
        <f ca="1">IFERROR(__xludf.DUMMYFUNCTION("""COMPUTED_VALUE"""),"Tornadoes")</f>
        <v>Tornadoes</v>
      </c>
      <c r="C151" s="35" t="str">
        <f ca="1">IFERROR(__xludf.DUMMYFUNCTION("""COMPUTED_VALUE"""),"Knights")</f>
        <v>Knights</v>
      </c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:26" ht="15.75" customHeight="1">
      <c r="A152" s="35"/>
      <c r="B152" s="35" t="str">
        <f ca="1">IFERROR(__xludf.DUMMYFUNCTION("""COMPUTED_VALUE"""),"Highbury")</f>
        <v>Highbury</v>
      </c>
      <c r="C152" s="35" t="str">
        <f ca="1">IFERROR(__xludf.DUMMYFUNCTION("""COMPUTED_VALUE"""),"Nomads")</f>
        <v>Nomads</v>
      </c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:26" ht="15.75" customHeight="1">
      <c r="A153" s="35"/>
      <c r="B153" s="35" t="str">
        <f ca="1">IFERROR(__xludf.DUMMYFUNCTION("""COMPUTED_VALUE"""),"Kingfisher")</f>
        <v>Kingfisher</v>
      </c>
      <c r="C153" s="35" t="str">
        <f ca="1">IFERROR(__xludf.DUMMYFUNCTION("""COMPUTED_VALUE"""),"Tigers")</f>
        <v>Tigers</v>
      </c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:26" ht="15.75" customHeight="1">
      <c r="A154" s="35"/>
      <c r="B154" s="35" t="str">
        <f ca="1">IFERROR(__xludf.DUMMYFUNCTION("""COMPUTED_VALUE"""),"Thunder")</f>
        <v>Thunder</v>
      </c>
      <c r="C154" s="35" t="str">
        <f ca="1">IFERROR(__xludf.DUMMYFUNCTION("""COMPUTED_VALUE"""),"Trojans")</f>
        <v>Trojans</v>
      </c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:26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:26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:26" ht="15.75" customHeight="1">
      <c r="A157" s="35"/>
      <c r="B157" s="35" t="str">
        <f ca="1">IFERROR(__xludf.DUMMYFUNCTION("""COMPUTED_VALUE"""),"R2 Week 7")</f>
        <v>R2 Week 7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:26" ht="15.75" customHeight="1">
      <c r="A158" s="91">
        <f ca="1">IFERROR(__xludf.DUMMYFUNCTION("""COMPUTED_VALUE"""),45360)</f>
        <v>45360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:26" ht="15.75" customHeight="1">
      <c r="A159" s="91">
        <f ca="1">IFERROR(__xludf.DUMMYFUNCTION("""COMPUTED_VALUE"""),45361)</f>
        <v>45361</v>
      </c>
      <c r="B159" s="35" t="str">
        <f ca="1">IFERROR(__xludf.DUMMYFUNCTION("""COMPUTED_VALUE"""),"Tornadoes")</f>
        <v>Tornadoes</v>
      </c>
      <c r="C159" s="35" t="str">
        <f ca="1">IFERROR(__xludf.DUMMYFUNCTION("""COMPUTED_VALUE"""),"Highbury")</f>
        <v>Highbury</v>
      </c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:26" ht="15.75" customHeight="1">
      <c r="A160" s="35"/>
      <c r="B160" s="35" t="str">
        <f ca="1">IFERROR(__xludf.DUMMYFUNCTION("""COMPUTED_VALUE"""),"Knights")</f>
        <v>Knights</v>
      </c>
      <c r="C160" s="35" t="str">
        <f ca="1">IFERROR(__xludf.DUMMYFUNCTION("""COMPUTED_VALUE"""),"Tigers")</f>
        <v>Tigers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:26" ht="15.75" customHeight="1">
      <c r="A161" s="35"/>
      <c r="B161" s="35" t="str">
        <f ca="1">IFERROR(__xludf.DUMMYFUNCTION("""COMPUTED_VALUE"""),"Thunder")</f>
        <v>Thunder</v>
      </c>
      <c r="C161" s="35" t="str">
        <f ca="1">IFERROR(__xludf.DUMMYFUNCTION("""COMPUTED_VALUE"""),"Nomads")</f>
        <v>Nomads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:26" ht="15.75" customHeight="1">
      <c r="A162" s="35"/>
      <c r="B162" s="35" t="str">
        <f ca="1">IFERROR(__xludf.DUMMYFUNCTION("""COMPUTED_VALUE"""),"Kingfisher")</f>
        <v>Kingfisher</v>
      </c>
      <c r="C162" s="35" t="str">
        <f ca="1">IFERROR(__xludf.DUMMYFUNCTION("""COMPUTED_VALUE"""),"Bec")</f>
        <v>Bec</v>
      </c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:26" ht="15.75" customHeight="1">
      <c r="A163" s="35"/>
      <c r="B163" s="35" t="str">
        <f ca="1">IFERROR(__xludf.DUMMYFUNCTION("""COMPUTED_VALUE"""),"Warriors")</f>
        <v>Warriors</v>
      </c>
      <c r="C163" s="35" t="str">
        <f ca="1">IFERROR(__xludf.DUMMYFUNCTION("""COMPUTED_VALUE"""),"Trojans")</f>
        <v>Trojans</v>
      </c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:26" ht="15.75" customHeight="1">
      <c r="A164" s="35"/>
      <c r="B164" s="35" t="str">
        <f ca="1">IFERROR(__xludf.DUMMYFUNCTION("""COMPUTED_VALUE"""),"Reserve")</f>
        <v>Reserve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:26" ht="15.75" customHeight="1">
      <c r="A165" s="91">
        <f ca="1">IFERROR(__xludf.DUMMYFUNCTION("""COMPUTED_VALUE"""),45367)</f>
        <v>45367</v>
      </c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ht="15.75" customHeight="1">
      <c r="A166" s="91">
        <f ca="1">IFERROR(__xludf.DUMMYFUNCTION("""COMPUTED_VALUE"""),45368)</f>
        <v>45368</v>
      </c>
      <c r="B166" s="35" t="str">
        <f ca="1">IFERROR(__xludf.DUMMYFUNCTION("""COMPUTED_VALUE"""),"Bec")</f>
        <v>Bec</v>
      </c>
      <c r="C166" s="35" t="str">
        <f ca="1">IFERROR(__xludf.DUMMYFUNCTION("""COMPUTED_VALUE"""),"Knights")</f>
        <v>Knights</v>
      </c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:26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:26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:26" ht="15.75" customHeight="1">
      <c r="A171" s="35"/>
      <c r="B171" s="35" t="str">
        <f ca="1">IFERROR(__xludf.DUMMYFUNCTION("""COMPUTED_VALUE"""),"R2 Week 8")</f>
        <v>R2 Week 8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:26" ht="15.75" customHeight="1">
      <c r="A172" s="91">
        <f ca="1">IFERROR(__xludf.DUMMYFUNCTION("""COMPUTED_VALUE"""),45374)</f>
        <v>45374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:26" ht="15.75" customHeight="1">
      <c r="A173" s="91">
        <f ca="1">IFERROR(__xludf.DUMMYFUNCTION("""COMPUTED_VALUE"""),45375)</f>
        <v>45375</v>
      </c>
      <c r="B173" s="35" t="str">
        <f ca="1">IFERROR(__xludf.DUMMYFUNCTION("""COMPUTED_VALUE"""),"Thunder")</f>
        <v>Thunder</v>
      </c>
      <c r="C173" s="35" t="str">
        <f ca="1">IFERROR(__xludf.DUMMYFUNCTION("""COMPUTED_VALUE"""),"Tornadoes")</f>
        <v>Tornadoes</v>
      </c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:26" ht="15.75" customHeight="1">
      <c r="A174" s="35"/>
      <c r="B174" s="35" t="str">
        <f ca="1">IFERROR(__xludf.DUMMYFUNCTION("""COMPUTED_VALUE"""),"Tigers")</f>
        <v>Tigers</v>
      </c>
      <c r="C174" s="35" t="str">
        <f ca="1">IFERROR(__xludf.DUMMYFUNCTION("""COMPUTED_VALUE"""),"Bec")</f>
        <v>Bec</v>
      </c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:26" ht="15.75" customHeight="1">
      <c r="A175" s="35"/>
      <c r="B175" s="35" t="str">
        <f ca="1">IFERROR(__xludf.DUMMYFUNCTION("""COMPUTED_VALUE"""),"Warriors")</f>
        <v>Warriors</v>
      </c>
      <c r="C175" s="35" t="str">
        <f ca="1">IFERROR(__xludf.DUMMYFUNCTION("""COMPUTED_VALUE"""),"Highbury")</f>
        <v>Highbury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:26" ht="15.75" customHeight="1">
      <c r="A176" s="35"/>
      <c r="B176" s="35" t="str">
        <f ca="1">IFERROR(__xludf.DUMMYFUNCTION("""COMPUTED_VALUE"""),"Knights")</f>
        <v>Knights</v>
      </c>
      <c r="C176" s="35" t="str">
        <f ca="1">IFERROR(__xludf.DUMMYFUNCTION("""COMPUTED_VALUE"""),"Trojans")</f>
        <v>Trojans</v>
      </c>
      <c r="D176" s="35" t="str">
        <f ca="1">IFERROR(__xludf.DUMMYFUNCTION("""COMPUTED_VALUE"""),"Note - Trojans has requested that this is played on the Saturday pre BUCS - for teams / EK to discuss (BSKA date not confirmed)")</f>
        <v>Note - Trojans has requested that this is played on the Saturday pre BUCS - for teams / EK to discuss (BSKA date not confirmed)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:26" ht="15.75" customHeight="1">
      <c r="A177" s="35"/>
      <c r="B177" s="35" t="str">
        <f ca="1">IFERROR(__xludf.DUMMYFUNCTION("""COMPUTED_VALUE"""),"Kingfisher")</f>
        <v>Kingfisher</v>
      </c>
      <c r="C177" s="35" t="str">
        <f ca="1">IFERROR(__xludf.DUMMYFUNCTION("""COMPUTED_VALUE"""),"Nomads")</f>
        <v>Nomads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:26" ht="15.75" customHeight="1">
      <c r="A178" s="35"/>
      <c r="B178" s="35" t="str">
        <f ca="1">IFERROR(__xludf.DUMMYFUNCTION("""COMPUTED_VALUE"""),"EASTER")</f>
        <v>EASTER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:26" ht="15.75" customHeight="1">
      <c r="A179" s="91">
        <f ca="1">IFERROR(__xludf.DUMMYFUNCTION("""COMPUTED_VALUE"""),45381)</f>
        <v>45381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spans="1:26" ht="15.75" customHeight="1">
      <c r="A180" s="91">
        <f ca="1">IFERROR(__xludf.DUMMYFUNCTION("""COMPUTED_VALUE"""),45382)</f>
        <v>45382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spans="1:26" ht="15.75" customHeigh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spans="1:26" ht="15.7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spans="1:26" ht="15.7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spans="1:26" ht="15.7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spans="1:26" ht="15.75" customHeight="1">
      <c r="A185" s="35"/>
      <c r="B185" s="35" t="str">
        <f ca="1">IFERROR(__xludf.DUMMYFUNCTION("""COMPUTED_VALUE"""),"R2 Week 9")</f>
        <v>R2 Week 9</v>
      </c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spans="1:26" ht="15.75" customHeight="1">
      <c r="A186" s="91">
        <f ca="1">IFERROR(__xludf.DUMMYFUNCTION("""COMPUTED_VALUE"""),45388)</f>
        <v>45388</v>
      </c>
      <c r="B186" s="35" t="str">
        <f ca="1">IFERROR(__xludf.DUMMYFUNCTION("""COMPUTED_VALUE"""),"Bec")</f>
        <v>Bec</v>
      </c>
      <c r="C186" s="35" t="str">
        <f ca="1">IFERROR(__xludf.DUMMYFUNCTION("""COMPUTED_VALUE"""),"Warriors")</f>
        <v>Warriors</v>
      </c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spans="1:26" ht="15.7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spans="1:26" ht="15.75" customHeight="1">
      <c r="A188" s="91">
        <f ca="1">IFERROR(__xludf.DUMMYFUNCTION("""COMPUTED_VALUE"""),45389)</f>
        <v>45389</v>
      </c>
      <c r="B188" s="35" t="str">
        <f ca="1">IFERROR(__xludf.DUMMYFUNCTION("""COMPUTED_VALUE"""),"Tigers")</f>
        <v>Tigers</v>
      </c>
      <c r="C188" s="35" t="str">
        <f ca="1">IFERROR(__xludf.DUMMYFUNCTION("""COMPUTED_VALUE"""),"Tornadoes")</f>
        <v>Tornadoes</v>
      </c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spans="1:26" ht="15.75" customHeight="1">
      <c r="A189" s="35"/>
      <c r="B189" s="35" t="str">
        <f ca="1">IFERROR(__xludf.DUMMYFUNCTION("""COMPUTED_VALUE"""),"Highbury")</f>
        <v>Highbury</v>
      </c>
      <c r="C189" s="35" t="str">
        <f ca="1">IFERROR(__xludf.DUMMYFUNCTION("""COMPUTED_VALUE"""),"Thunder")</f>
        <v>Thunder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spans="1:26" ht="15.75" customHeight="1">
      <c r="A190" s="35"/>
      <c r="B190" s="35" t="str">
        <f ca="1">IFERROR(__xludf.DUMMYFUNCTION("""COMPUTED_VALUE"""),"Nomads")</f>
        <v>Nomads</v>
      </c>
      <c r="C190" s="35" t="str">
        <f ca="1">IFERROR(__xludf.DUMMYFUNCTION("""COMPUTED_VALUE"""),"Warriors")</f>
        <v>Warriors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spans="1:26" ht="15.75" customHeight="1">
      <c r="A191" s="35"/>
      <c r="B191" s="35" t="str">
        <f ca="1">IFERROR(__xludf.DUMMYFUNCTION("""COMPUTED_VALUE"""),"Trojans")</f>
        <v>Trojans</v>
      </c>
      <c r="C191" s="35" t="str">
        <f ca="1">IFERROR(__xludf.DUMMYFUNCTION("""COMPUTED_VALUE"""),"Kingfisher")</f>
        <v>Kingfisher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spans="1:26" ht="15.7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spans="1:26" ht="15.75" customHeight="1">
      <c r="A193" s="35"/>
      <c r="B193" s="35" t="str">
        <f ca="1">IFERROR(__xludf.DUMMYFUNCTION("""COMPUTED_VALUE"""),"Reserve")</f>
        <v>Reserve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spans="1:26" ht="15.75" customHeight="1">
      <c r="A194" s="91">
        <f ca="1">IFERROR(__xludf.DUMMYFUNCTION("""COMPUTED_VALUE"""),45395)</f>
        <v>45395</v>
      </c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spans="1:26" ht="15.75" customHeight="1">
      <c r="A195" s="91">
        <f ca="1">IFERROR(__xludf.DUMMYFUNCTION("""COMPUTED_VALUE"""),45396)</f>
        <v>45396</v>
      </c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spans="1:26" ht="15.7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spans="1:26" ht="15.7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spans="1:26" ht="15.7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spans="1:26" ht="15.7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spans="1:26" ht="15.75" customHeight="1">
      <c r="A200" s="35"/>
      <c r="B200" s="35" t="str">
        <f ca="1">IFERROR(__xludf.DUMMYFUNCTION("""COMPUTED_VALUE"""),"Reserve")</f>
        <v>Reserve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spans="1:26" ht="15.75" customHeight="1">
      <c r="A201" s="91">
        <f ca="1">IFERROR(__xludf.DUMMYFUNCTION("""COMPUTED_VALUE"""),45402)</f>
        <v>45402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spans="1:26" ht="15.75" customHeight="1">
      <c r="A202" s="91">
        <f ca="1">IFERROR(__xludf.DUMMYFUNCTION("""COMPUTED_VALUE"""),45403)</f>
        <v>45403</v>
      </c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spans="1:26" ht="15.7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spans="1:26" ht="15.7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spans="1:26" ht="15.7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spans="1:26" ht="15.7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spans="1:26" ht="15.7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spans="1:26" ht="15.7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spans="1:26" ht="15.7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spans="1:26" ht="15.7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spans="1:26" ht="15.75" customHeight="1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spans="1:26" ht="15.7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spans="1:26" ht="15.7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spans="1:26" ht="15.7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spans="1:26" ht="15.7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spans="1:26" ht="15.7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spans="1:26" ht="15.7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spans="1:26" ht="15.7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spans="1:26" ht="15.7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spans="1:26" ht="15.7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spans="1:26" ht="15.75" customHeight="1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spans="1:26" ht="15.75" customHeight="1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spans="1:26" ht="15.75" customHeight="1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spans="1:26" ht="15.75" customHeight="1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spans="1:26" ht="15.75" customHeight="1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spans="1:26" ht="15.75" customHeight="1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spans="1:26" ht="15.7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spans="1:26" ht="15.7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spans="1:26" ht="15.7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spans="1:26" ht="15.7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spans="1:26" ht="15.7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spans="1:26" ht="15.7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spans="1:26" ht="15.7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spans="1:26" ht="15.7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spans="1:26" ht="15.7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spans="1:26" ht="15.75" customHeight="1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spans="1:26" ht="15.7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spans="1:26" ht="15.7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spans="1:26" ht="15.7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spans="1:26" ht="15.7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spans="1:26" ht="15.7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spans="1:26" ht="15.7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spans="1:26" ht="15.7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spans="1:26" ht="15.7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spans="1:26" ht="15.7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spans="1:26" ht="15.75" customHeight="1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spans="1:26" ht="15.7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spans="1:26" ht="15.7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spans="1:26" ht="15.7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spans="1:26" ht="15.7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spans="1:26" ht="15.7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spans="1:26" ht="15.7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spans="1:26" ht="15.7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spans="1:26" ht="15.7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spans="1:26" ht="15.7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spans="1:26" ht="15.75" customHeight="1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spans="1:26" ht="15.7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spans="1:26" ht="15.7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spans="1:26" ht="15.7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spans="1:26" ht="15.7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spans="1:26" ht="15.7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spans="1:26" ht="15.7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spans="1:26" ht="15.7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spans="1:26" ht="15.7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spans="1:26" ht="15.7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spans="1:26" ht="15.75" customHeight="1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ht="15.7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ht="15.7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ht="15.7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ht="15.7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ht="15.7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ht="15.7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ht="15.7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ht="15.7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ht="15.7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5.75" customHeight="1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spans="1:26" ht="15.75" customHeight="1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spans="1:26" ht="15.75" customHeight="1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spans="1:26" ht="15.75" customHeight="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spans="1:26" ht="15.75" customHeight="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spans="1:26" ht="15.75" customHeight="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spans="1:26" ht="15.75" customHeight="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spans="1:26" ht="15.75" customHeight="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spans="1:26" ht="15.75" customHeight="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spans="1:26" ht="15.75" customHeight="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spans="1:26" ht="15.75" customHeight="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spans="1:26" ht="15.75" customHeight="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spans="1:26" ht="15.75" customHeight="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spans="1:26" ht="15.75" customHeight="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spans="1:26" ht="15.75" customHeight="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spans="1:26" ht="15.75" customHeight="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spans="1:26" ht="15.75" customHeight="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spans="1:26" ht="15.75" customHeight="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spans="1:26" ht="15.75" customHeight="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spans="1:26" ht="15.75" customHeight="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spans="1:26" ht="15.75" customHeight="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spans="1:26" ht="15.75" customHeight="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spans="1:26" ht="15.75" customHeight="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spans="1:26" ht="15.75" customHeight="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spans="1:26" ht="15.75" customHeight="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spans="1:26" ht="15.75" customHeight="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spans="1:26" ht="15.75" customHeight="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spans="1:26" ht="15.75" customHeight="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spans="1:26" ht="15.75" customHeight="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spans="1:26" ht="15.75" customHeight="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spans="1:26" ht="15.75" customHeight="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spans="1:26" ht="15.75" customHeight="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spans="1:26" ht="15.75" customHeight="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spans="1:26" ht="15.75" customHeight="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spans="1:26" ht="15.75" customHeight="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spans="1:26" ht="15.75" customHeight="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spans="1:26" ht="15.75" customHeight="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spans="1:26" ht="15.75" customHeight="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spans="1:26" ht="15.75" customHeight="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spans="1:26" ht="15.75" customHeight="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spans="1:26" ht="15.75" customHeight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spans="1:26" ht="15.75" customHeight="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spans="1:26" ht="15.75" customHeight="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15.75" customHeight="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spans="1:26" ht="15.75" customHeight="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ht="15.75" customHeight="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15.75" customHeight="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spans="1:26" ht="15.75" customHeight="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spans="1:26" ht="15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spans="1:26" ht="15.75" customHeight="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spans="1:26" ht="15.75" customHeight="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spans="1:26" ht="15.75" customHeight="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15.75" customHeight="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spans="1:26" ht="15.75" customHeight="1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spans="1:26" ht="15.75" customHeight="1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ht="15.75" customHeight="1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ht="15.75" customHeight="1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15.75" customHeight="1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spans="1:26" ht="15.75" customHeight="1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spans="1:26" ht="15.75" customHeight="1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15.75" customHeight="1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spans="1:26" ht="15.75" customHeight="1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spans="1:26" ht="15.75" customHeight="1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15.75" customHeight="1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spans="1:26" ht="15.75" customHeight="1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spans="1:26" ht="15.75" customHeight="1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15.75" customHeight="1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spans="1:26" ht="15.75" customHeight="1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spans="1:26" ht="15.75" customHeight="1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15.75" customHeight="1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spans="1:26" ht="15.75" customHeight="1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spans="1:26" ht="15.75" customHeight="1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ht="15.75" customHeight="1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ht="15.75" customHeight="1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ht="15.75" customHeight="1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ht="15.75" customHeight="1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ht="15.75" customHeight="1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ht="15.75" customHeight="1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ht="15.75" customHeight="1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ht="15.75" customHeight="1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ht="15.75" customHeight="1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ht="15.75" customHeight="1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ht="15.75" customHeight="1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ht="15.75" customHeight="1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ht="15.75" customHeight="1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spans="1:26" ht="15.75" customHeight="1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spans="1:26" ht="15.75" customHeight="1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spans="1:26" ht="15.75" customHeight="1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spans="1:26" ht="15.75" customHeight="1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spans="1:26" ht="15.75" customHeight="1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spans="1:26" ht="15.75" customHeight="1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spans="1:26" ht="15.75" customHeight="1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spans="1:26" ht="15.75" customHeight="1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spans="1:26" ht="15.75" customHeight="1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spans="1:26" ht="15.75" customHeight="1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spans="1:26" ht="15.75" customHeight="1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ht="15.75" customHeight="1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15.75" customHeight="1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spans="1:26" ht="15.75" customHeight="1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spans="1:26" ht="15.75" customHeight="1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spans="1:26" ht="15.75" customHeight="1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spans="1:26" ht="15.75" customHeight="1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spans="1:26" ht="15.75" customHeight="1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spans="1:26" ht="15.75" customHeight="1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spans="1:26" ht="15.75" customHeight="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spans="1:26" ht="15.75" customHeight="1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ht="15.75" customHeight="1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ht="15.75" customHeight="1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ht="15.75" customHeight="1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ht="15.75" customHeight="1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15.75" customHeight="1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spans="1:26" ht="15.75" customHeight="1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spans="1:26" ht="15.75" customHeight="1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spans="1:26" ht="15.75" customHeight="1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ht="15.75" customHeight="1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15.75" customHeight="1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spans="1:26" ht="15.75" customHeight="1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spans="1:26" ht="15.75" customHeight="1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spans="1:26" ht="15.75" customHeight="1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spans="1:26" ht="15.75" customHeight="1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spans="1:26" ht="15.75" customHeigh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spans="1:26" ht="15.75" customHeight="1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spans="1:26" ht="15.75" customHeight="1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spans="1:26" ht="15.75" customHeight="1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ht="15.75" customHeight="1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15.75" customHeight="1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spans="1:26" ht="15.75" customHeight="1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spans="1:26" ht="15.75" customHeight="1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spans="1:26" ht="15.75" customHeight="1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spans="1:26" ht="15.75" customHeight="1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spans="1:26" ht="15.75" customHeight="1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ht="15.75" customHeight="1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15.75" customHeight="1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spans="1:26" ht="15.75" customHeight="1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spans="1:26" ht="15.75" customHeight="1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spans="1:26" ht="15.75" customHeight="1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spans="1:26" ht="15.75" customHeight="1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15.75" customHeight="1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spans="1:26" ht="15.75" customHeight="1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spans="1:26" ht="15.75" customHeight="1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spans="1:26" ht="15.75" customHeight="1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spans="1:26" ht="15.75" customHeight="1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ht="15.75" customHeight="1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ht="15.75" customHeight="1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ht="15.75" customHeight="1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15.75" customHeight="1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spans="1:26" ht="15.75" customHeight="1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spans="1:26" ht="15.75" customHeight="1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spans="1:26" ht="15.75" customHeight="1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spans="1:26" ht="15.75" customHeight="1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spans="1:26" ht="15.75" customHeight="1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spans="1:26" ht="15.75" customHeight="1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spans="1:26" ht="15.75" customHeight="1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15.75" customHeight="1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spans="1:26" ht="15.75" customHeight="1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15.75" customHeight="1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spans="1:26" ht="15.75" customHeight="1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spans="1:26" ht="15.75" customHeight="1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spans="1:26" ht="15.75" customHeight="1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spans="1:26" ht="15.75" customHeight="1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spans="1:26" ht="15.75" customHeight="1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spans="1:26" ht="15.75" customHeight="1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15.75" customHeight="1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spans="1:26" ht="15.75" customHeight="1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spans="1:26" ht="15.75" customHeight="1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spans="1:26" ht="15.75" customHeight="1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spans="1:26" ht="15.75" customHeight="1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spans="1:26" ht="15.75" customHeight="1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spans="1:26" ht="15.75" customHeight="1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15.75" customHeight="1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spans="1:26" ht="15.75" customHeight="1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spans="1:26" ht="15.75" customHeight="1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spans="1:26" ht="15.75" customHeight="1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spans="1:26" ht="15.75" customHeight="1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spans="1:26" ht="15.75" customHeight="1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spans="1:26" ht="15.75" customHeight="1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spans="1:26" ht="15.75" customHeight="1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spans="1:26" ht="15.75" customHeight="1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spans="1:26" ht="15.75" customHeight="1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spans="1:26" ht="15.75" customHeight="1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spans="1:26" ht="15.75" customHeight="1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spans="1:26" ht="15.75" customHeight="1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spans="1:26" ht="15.75" customHeight="1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spans="1:26" ht="15.75" customHeight="1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spans="1:26" ht="15.75" customHeight="1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spans="1:26" ht="15.75" customHeight="1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spans="1:26" ht="15.75" customHeight="1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spans="1:26" ht="15.75" customHeight="1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spans="1:26" ht="15.75" customHeight="1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spans="1:26" ht="15.75" customHeight="1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spans="1:26" ht="15.75" customHeight="1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spans="1:26" ht="15.75" customHeight="1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spans="1:26" ht="15.75" customHeight="1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spans="1:26" ht="15.75" customHeight="1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spans="1:26" ht="15.75" customHeight="1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spans="1:26" ht="15.75" customHeight="1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spans="1:26" ht="15.75" customHeight="1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spans="1:26" ht="15.75" customHeight="1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spans="1:26" ht="15.75" customHeight="1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spans="1:26" ht="15.75" customHeight="1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spans="1:26" ht="15.75" customHeight="1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spans="1:26" ht="15.75" customHeight="1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spans="1:26" ht="15.75" customHeight="1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spans="1:26" ht="15.75" customHeight="1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spans="1:26" ht="15.75" customHeight="1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spans="1:26" ht="15.75" customHeight="1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spans="1:26" ht="15.75" customHeight="1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spans="1:26" ht="15.75" customHeight="1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spans="1:26" ht="15.75" customHeight="1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spans="1:26" ht="15.75" customHeight="1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spans="1:26" ht="15.75" customHeight="1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spans="1:26" ht="15.75" customHeight="1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spans="1:26" ht="15.75" customHeight="1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spans="1:26" ht="15.75" customHeight="1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spans="1:26" ht="15.75" customHeight="1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spans="1:26" ht="15.75" customHeight="1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spans="1:26" ht="15.75" customHeight="1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spans="1:26" ht="15.75" customHeight="1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spans="1:26" ht="15.75" customHeight="1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spans="1:26" ht="15.75" customHeight="1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spans="1:26" ht="15.75" customHeight="1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spans="1:26" ht="15.75" customHeight="1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spans="1:26" ht="15.75" customHeight="1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spans="1:26" ht="15.75" customHeight="1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spans="1:26" ht="15.75" customHeight="1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spans="1:26" ht="15.75" customHeight="1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spans="1:26" ht="15.75" customHeight="1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spans="1:26" ht="15.75" customHeight="1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spans="1:26" ht="15.75" customHeight="1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spans="1:26" ht="15.75" customHeight="1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spans="1:26" ht="15.75" customHeight="1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spans="1:26" ht="15.75" customHeight="1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spans="1:26" ht="15.75" customHeight="1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spans="1:26" ht="15.75" customHeight="1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spans="1:26" ht="15.75" customHeight="1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spans="1:26" ht="15.75" customHeight="1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spans="1:26" ht="15.75" customHeight="1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spans="1:26" ht="15.75" customHeight="1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spans="1:26" ht="15.75" customHeight="1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spans="1:26" ht="15.75" customHeight="1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spans="1:26" ht="15.75" customHeight="1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spans="1:26" ht="15.75" customHeight="1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spans="1:26" ht="15.75" customHeight="1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spans="1:26" ht="15.75" customHeight="1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spans="1:26" ht="15.75" customHeight="1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spans="1:26" ht="15.75" customHeight="1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spans="1:26" ht="15.75" customHeight="1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spans="1:26" ht="15.75" customHeight="1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spans="1:26" ht="15.75" customHeight="1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spans="1:26" ht="15.75" customHeight="1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spans="1:26" ht="15.75" customHeight="1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spans="1:26" ht="15.75" customHeight="1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spans="1:26" ht="15.75" customHeight="1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spans="1:26" ht="15.75" customHeight="1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spans="1:26" ht="15.75" customHeight="1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spans="1:26" ht="15.75" customHeight="1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spans="1:26" ht="15.75" customHeight="1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spans="1:26" ht="15.75" customHeight="1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spans="1:26" ht="15.75" customHeight="1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spans="1:26" ht="15.75" customHeight="1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spans="1:26" ht="15.75" customHeight="1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spans="1:26" ht="15.75" customHeight="1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spans="1:26" ht="15.75" customHeight="1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spans="1:26" ht="15.75" customHeight="1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spans="1:26" ht="15.75" customHeight="1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spans="1:26" ht="15.75" customHeight="1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spans="1:26" ht="15.75" customHeight="1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spans="1:26" ht="15.75" customHeight="1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spans="1:26" ht="15.75" customHeight="1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spans="1:26" ht="15.75" customHeight="1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spans="1:26" ht="15.75" customHeight="1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spans="1:26" ht="15.75" customHeight="1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spans="1:26" ht="15.75" customHeight="1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spans="1:26" ht="15.75" customHeight="1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spans="1:26" ht="15.75" customHeight="1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spans="1:26" ht="15.75" customHeight="1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spans="1:26" ht="15.75" customHeight="1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spans="1:26" ht="15.75" customHeight="1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spans="1:26" ht="15.75" customHeight="1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spans="1:26" ht="15.75" customHeight="1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spans="1:26" ht="15.75" customHeight="1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spans="1:26" ht="15.75" customHeight="1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spans="1:26" ht="15.75" customHeight="1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spans="1:26" ht="15.75" customHeight="1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spans="1:26" ht="15.75" customHeight="1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spans="1:26" ht="15.75" customHeight="1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spans="1:26" ht="15.75" customHeight="1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spans="1:26" ht="15.75" customHeight="1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spans="1:26" ht="15.75" customHeight="1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spans="1:26" ht="15.75" customHeight="1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spans="1:26" ht="15.75" customHeight="1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spans="1:26" ht="15.75" customHeight="1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spans="1:26" ht="15.75" customHeight="1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spans="1:26" ht="15.75" customHeight="1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spans="1:26" ht="15.75" customHeight="1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spans="1:26" ht="15.75" customHeight="1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spans="1:26" ht="15.75" customHeight="1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spans="1:26" ht="15.75" customHeight="1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spans="1:26" ht="15.75" customHeight="1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spans="1:26" ht="15.75" customHeight="1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spans="1:26" ht="15.75" customHeight="1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spans="1:26" ht="15.75" customHeight="1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spans="1:26" ht="15.75" customHeight="1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spans="1:26" ht="15.75" customHeight="1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spans="1:26" ht="15.75" customHeight="1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spans="1:26" ht="15.75" customHeight="1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spans="1:26" ht="15.75" customHeight="1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spans="1:26" ht="15.75" customHeight="1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spans="1:26" ht="15.75" customHeight="1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spans="1:26" ht="15.75" customHeight="1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spans="1:26" ht="15.75" customHeight="1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spans="1:26" ht="15.75" customHeight="1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spans="1:26" ht="15.75" customHeight="1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spans="1:26" ht="15.75" customHeight="1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spans="1:26" ht="15.75" customHeight="1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spans="1:26" ht="15.75" customHeight="1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spans="1:26" ht="15.75" customHeight="1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spans="1:26" ht="15.75" customHeight="1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spans="1:26" ht="15.75" customHeight="1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spans="1:26" ht="15.75" customHeight="1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spans="1:26" ht="15.75" customHeight="1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spans="1:26" ht="15.75" customHeight="1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spans="1:26" ht="15.75" customHeight="1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spans="1:26" ht="15.75" customHeight="1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spans="1:26" ht="15.75" customHeight="1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spans="1:26" ht="15.75" customHeight="1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spans="1:26" ht="15.75" customHeight="1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spans="1:26" ht="15.75" customHeight="1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spans="1:26" ht="15.75" customHeight="1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spans="1:26" ht="15.75" customHeight="1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spans="1:26" ht="15.75" customHeight="1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spans="1:26" ht="15.75" customHeight="1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spans="1:26" ht="15.75" customHeight="1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spans="1:26" ht="15.75" customHeight="1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spans="1:26" ht="15.75" customHeight="1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spans="1:26" ht="15.75" customHeight="1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spans="1:26" ht="15.75" customHeight="1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spans="1:26" ht="15.75" customHeight="1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spans="1:26" ht="15.75" customHeight="1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spans="1:26" ht="15.75" customHeight="1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spans="1:26" ht="15.75" customHeight="1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spans="1:26" ht="15.75" customHeight="1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spans="1:26" ht="15.75" customHeight="1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spans="1:26" ht="15.75" customHeight="1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spans="1:26" ht="15.75" customHeight="1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spans="1:26" ht="15.75" customHeight="1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spans="1:26" ht="15.75" customHeight="1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spans="1:26" ht="15.75" customHeight="1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spans="1:26" ht="15.75" customHeight="1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spans="1:26" ht="15.75" customHeight="1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spans="1:26" ht="15.75" customHeight="1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spans="1:26" ht="15.75" customHeight="1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spans="1:26" ht="15.75" customHeight="1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spans="1:26" ht="15.75" customHeight="1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spans="1:26" ht="15.75" customHeight="1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spans="1:26" ht="15.75" customHeight="1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spans="1:26" ht="15.75" customHeight="1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spans="1:26" ht="15.75" customHeight="1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spans="1:26" ht="15.75" customHeight="1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spans="1:26" ht="15.75" customHeight="1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spans="1:26" ht="15.75" customHeight="1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spans="1:26" ht="15.75" customHeight="1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spans="1:26" ht="15.75" customHeight="1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spans="1:26" ht="15.75" customHeight="1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spans="1:26" ht="15.75" customHeight="1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spans="1:26" ht="15.75" customHeight="1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spans="1:26" ht="15.75" customHeight="1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spans="1:26" ht="15.75" customHeight="1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spans="1:26" ht="15.75" customHeight="1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spans="1:26" ht="15.75" customHeight="1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spans="1:26" ht="15.75" customHeight="1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spans="1:26" ht="15.75" customHeight="1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spans="1:26" ht="15.75" customHeight="1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spans="1:26" ht="15.75" customHeight="1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spans="1:26" ht="15.75" customHeight="1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spans="1:26" ht="15.75" customHeight="1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spans="1:26" ht="15.75" customHeight="1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spans="1:26" ht="15.75" customHeight="1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spans="1:26" ht="15.75" customHeight="1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spans="1:26" ht="15.75" customHeight="1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spans="1:26" ht="15.75" customHeight="1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spans="1:26" ht="15.75" customHeight="1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spans="1:26" ht="15.75" customHeight="1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spans="1:26" ht="15.75" customHeight="1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spans="1:26" ht="15.75" customHeight="1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spans="1:26" ht="15.75" customHeight="1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spans="1:26" ht="15.75" customHeight="1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spans="1:26" ht="15.75" customHeight="1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spans="1:26" ht="15.75" customHeight="1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spans="1:26" ht="15.75" customHeight="1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spans="1:26" ht="15.75" customHeight="1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spans="1:26" ht="15.75" customHeight="1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spans="1:26" ht="15.75" customHeight="1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spans="1:26" ht="15.75" customHeight="1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spans="1:26" ht="15.75" customHeight="1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spans="1:26" ht="15.75" customHeight="1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spans="1:26" ht="15.75" customHeight="1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spans="1:26" ht="15.75" customHeight="1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spans="1:26" ht="15.75" customHeight="1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spans="1:26" ht="15.75" customHeight="1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spans="1:26" ht="15.75" customHeight="1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spans="1:26" ht="15.75" customHeight="1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spans="1:26" ht="15.75" customHeight="1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spans="1:26" ht="15.75" customHeight="1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spans="1:26" ht="15.75" customHeight="1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spans="1:26" ht="15.75" customHeight="1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spans="1:26" ht="15.75" customHeight="1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spans="1:26" ht="15.75" customHeight="1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spans="1:26" ht="15.75" customHeight="1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spans="1:26" ht="15.75" customHeight="1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spans="1:26" ht="15.75" customHeight="1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spans="1:26" ht="15.75" customHeight="1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spans="1:26" ht="15.75" customHeight="1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spans="1:26" ht="15.75" customHeight="1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spans="1:26" ht="15.75" customHeight="1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spans="1:26" ht="15.75" customHeight="1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spans="1:26" ht="15.75" customHeight="1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spans="1:26" ht="15.75" customHeight="1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spans="1:26" ht="15.75" customHeight="1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spans="1:26" ht="15.75" customHeight="1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spans="1:26" ht="15.75" customHeight="1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spans="1:26" ht="15.75" customHeight="1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spans="1:26" ht="15.75" customHeight="1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spans="1:26" ht="15.75" customHeight="1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spans="1:26" ht="15.75" customHeight="1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spans="1:26" ht="15.75" customHeight="1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spans="1:26" ht="15.75" customHeight="1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spans="1:26" ht="15.75" customHeight="1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spans="1:26" ht="15.75" customHeight="1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spans="1:26" ht="15.75" customHeight="1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spans="1:26" ht="15.75" customHeight="1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spans="1:26" ht="15.75" customHeight="1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spans="1:26" ht="15.75" customHeight="1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spans="1:26" ht="15.75" customHeight="1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spans="1:26" ht="15.75" customHeight="1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spans="1:26" ht="15.75" customHeight="1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spans="1:26" ht="15.75" customHeight="1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spans="1:26" ht="15.75" customHeight="1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spans="1:26" ht="15.75" customHeight="1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spans="1:26" ht="15.75" customHeight="1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spans="1:26" ht="15.75" customHeight="1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spans="1:26" ht="15.75" customHeight="1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spans="1:26" ht="15.75" customHeight="1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spans="1:26" ht="15.75" customHeight="1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spans="1:26" ht="15.75" customHeight="1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spans="1:26" ht="15.75" customHeight="1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spans="1:26" ht="15.75" customHeight="1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spans="1:26" ht="15.75" customHeight="1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spans="1:26" ht="15.75" customHeight="1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spans="1:26" ht="15.75" customHeight="1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spans="1:26" ht="15.75" customHeight="1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spans="1:26" ht="15.75" customHeight="1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spans="1:26" ht="15.75" customHeight="1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spans="1:26" ht="15.75" customHeight="1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spans="1:26" ht="15.75" customHeight="1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spans="1:26" ht="15.75" customHeight="1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spans="1:26" ht="15.75" customHeight="1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spans="1:26" ht="15.75" customHeight="1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spans="1:26" ht="15.75" customHeight="1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spans="1:26" ht="15.75" customHeight="1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spans="1:26" ht="15.75" customHeight="1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spans="1:26" ht="15.75" customHeight="1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spans="1:26" ht="15.75" customHeight="1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spans="1:26" ht="15.75" customHeight="1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spans="1:26" ht="15.75" customHeight="1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spans="1:26" ht="15.75" customHeight="1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spans="1:26" ht="15.75" customHeight="1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spans="1:26" ht="15.75" customHeight="1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spans="1:26" ht="15.75" customHeight="1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spans="1:26" ht="15.75" customHeight="1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spans="1:26" ht="15.75" customHeight="1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spans="1:26" ht="15.75" customHeight="1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spans="1:26" ht="15.75" customHeight="1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spans="1:26" ht="15.75" customHeight="1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spans="1:26" ht="15.75" customHeight="1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spans="1:26" ht="15.75" customHeight="1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spans="1:26" ht="15.75" customHeight="1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spans="1:26" ht="15.75" customHeight="1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spans="1:26" ht="15.75" customHeight="1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spans="1:26" ht="15.75" customHeight="1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spans="1:26" ht="15.75" customHeight="1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spans="1:26" ht="15.75" customHeight="1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spans="1:26" ht="15.75" customHeight="1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spans="1:26" ht="15.75" customHeight="1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spans="1:26" ht="15.75" customHeight="1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spans="1:26" ht="15.75" customHeight="1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spans="1:26" ht="15.75" customHeight="1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spans="1:26" ht="15.75" customHeight="1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spans="1:26" ht="15.75" customHeight="1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spans="1:26" ht="15.75" customHeight="1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spans="1:26" ht="15.75" customHeight="1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spans="1:26" ht="15.75" customHeight="1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spans="1:26" ht="15.75" customHeight="1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spans="1:26" ht="15.75" customHeight="1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spans="1:26" ht="15.75" customHeight="1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spans="1:26" ht="15.75" customHeight="1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spans="1:26" ht="15.75" customHeight="1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spans="1:26" ht="15.75" customHeight="1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spans="1:26" ht="15.75" customHeight="1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spans="1:26" ht="15.75" customHeight="1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spans="1:26" ht="15.75" customHeight="1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spans="1:26" ht="15.75" customHeight="1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spans="1:26" ht="15.75" customHeight="1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spans="1:26" ht="15.75" customHeight="1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spans="1:26" ht="15.75" customHeight="1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spans="1:26" ht="15.75" customHeight="1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spans="1:26" ht="15.75" customHeight="1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spans="1:26" ht="15.75" customHeight="1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spans="1:26" ht="15.75" customHeight="1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spans="1:26" ht="15.75" customHeight="1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spans="1:26" ht="15.75" customHeight="1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spans="1:26" ht="15.75" customHeight="1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spans="1:26" ht="15.75" customHeight="1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spans="1:26" ht="15.75" customHeight="1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spans="1:26" ht="15.75" customHeight="1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spans="1:26" ht="15.75" customHeight="1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spans="1:26" ht="15.75" customHeight="1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spans="1:26" ht="15.75" customHeight="1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spans="1:26" ht="15.75" customHeight="1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spans="1:26" ht="15.75" customHeight="1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spans="1:26" ht="15.75" customHeight="1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spans="1:26" ht="15.75" customHeight="1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spans="1:26" ht="15.75" customHeight="1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spans="1:26" ht="15.75" customHeight="1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spans="1:26" ht="15.75" customHeight="1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spans="1:26" ht="15.75" customHeight="1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spans="1:26" ht="15.75" customHeight="1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spans="1:26" ht="15.75" customHeight="1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spans="1:26" ht="15.75" customHeight="1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spans="1:26" ht="15.75" customHeight="1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spans="1:26" ht="15.75" customHeight="1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spans="1:26" ht="15.75" customHeight="1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spans="1:26" ht="15.75" customHeight="1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spans="1:26" ht="15.75" customHeight="1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spans="1:26" ht="15.75" customHeight="1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spans="1:26" ht="15.75" customHeight="1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spans="1:26" ht="15.75" customHeight="1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spans="1:26" ht="15.75" customHeight="1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spans="1:26" ht="15.75" customHeight="1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spans="1:26" ht="15.75" customHeight="1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spans="1:26" ht="15.75" customHeight="1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spans="1:26" ht="15.75" customHeight="1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spans="1:26" ht="15.75" customHeight="1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spans="1:26" ht="15.75" customHeight="1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spans="1:26" ht="15.75" customHeight="1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spans="1:26" ht="15.75" customHeight="1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spans="1:26" ht="15.75" customHeight="1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spans="1:26" ht="15.75" customHeight="1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spans="1:26" ht="15.75" customHeight="1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spans="1:26" ht="15.75" customHeight="1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spans="1:26" ht="15.75" customHeight="1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spans="1:26" ht="15.75" customHeight="1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spans="1:26" ht="15.75" customHeight="1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spans="1:26" ht="15.75" customHeight="1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spans="1:26" ht="15.75" customHeight="1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spans="1:26" ht="15.75" customHeight="1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spans="1:26" ht="15.75" customHeight="1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spans="1:26" ht="15.75" customHeight="1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spans="1:26" ht="15.75" customHeight="1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spans="1:26" ht="15.75" customHeight="1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spans="1:26" ht="15.75" customHeight="1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spans="1:26" ht="15.75" customHeight="1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spans="1:26" ht="15.75" customHeight="1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spans="1:26" ht="15.75" customHeight="1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spans="1:26" ht="15.75" customHeight="1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spans="1:26" ht="15.75" customHeight="1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spans="1:26" ht="15.75" customHeight="1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spans="1:26" ht="15.75" customHeight="1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spans="1:26" ht="15.75" customHeight="1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spans="1:26" ht="15.75" customHeight="1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spans="1:26" ht="15.75" customHeight="1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spans="1:26" ht="15.75" customHeight="1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spans="1:26" ht="15.75" customHeight="1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spans="1:26" ht="15.75" customHeight="1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spans="1:26" ht="15.75" customHeight="1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spans="1:26" ht="15.75" customHeight="1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spans="1:26" ht="15.75" customHeight="1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spans="1:26" ht="15.75" customHeight="1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spans="1:26" ht="15.75" customHeight="1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spans="1:26" ht="15.75" customHeight="1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spans="1:26" ht="15.75" customHeight="1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spans="1:26" ht="15.75" customHeight="1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spans="1:26" ht="15.75" customHeight="1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spans="1:26" ht="15.75" customHeight="1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spans="1:26" ht="15.75" customHeight="1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spans="1:26" ht="15.75" customHeight="1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spans="1:26" ht="15.75" customHeight="1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spans="1:26" ht="15.75" customHeight="1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spans="1:26" ht="15.75" customHeight="1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spans="1:26" ht="15.75" customHeight="1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spans="1:26" ht="15.75" customHeight="1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spans="1:26" ht="15.75" customHeight="1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spans="1:26" ht="15.75" customHeight="1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spans="1:26" ht="15.75" customHeight="1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spans="1:26" ht="15.75" customHeight="1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spans="1:26" ht="15.75" customHeight="1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spans="1:26" ht="15.75" customHeight="1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spans="1:26" ht="15.75" customHeight="1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spans="1:26" ht="15.75" customHeight="1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spans="1:26" ht="15.75" customHeight="1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spans="1:26" ht="15.75" customHeight="1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spans="1:26" ht="15.75" customHeight="1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spans="1:26" ht="15.75" customHeight="1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spans="1:26" ht="15.75" customHeight="1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spans="1:26" ht="15.75" customHeight="1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spans="1:26" ht="15.75" customHeight="1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spans="1:26" ht="15.75" customHeight="1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spans="1:26" ht="15.75" customHeight="1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spans="1:26" ht="15.75" customHeight="1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spans="1:26" ht="15.75" customHeight="1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spans="1:26" ht="15.75" customHeight="1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spans="1:26" ht="15.75" customHeight="1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spans="1:26" ht="15.75" customHeight="1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spans="1:26" ht="15.75" customHeight="1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spans="1:26" ht="15.75" customHeight="1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spans="1:26" ht="15.75" customHeight="1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spans="1:26" ht="15.75" customHeight="1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spans="1:26" ht="15.75" customHeight="1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spans="1:26" ht="15.75" customHeight="1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spans="1:26" ht="15.75" customHeight="1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spans="1:26" ht="15.75" customHeight="1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spans="1:26" ht="15.75" customHeight="1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spans="1:26" ht="15.75" customHeight="1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spans="1:26" ht="15.75" customHeight="1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spans="1:26" ht="15.75" customHeight="1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spans="1:26" ht="15.75" customHeight="1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spans="1:26" ht="15.75" customHeight="1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spans="1:26" ht="15.75" customHeight="1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spans="1:26" ht="15.75" customHeight="1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spans="1:26" ht="15.75" customHeight="1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spans="1:26" ht="15.75" customHeight="1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spans="1:26" ht="15.75" customHeight="1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spans="1:26" ht="15.75" customHeight="1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spans="1:26" ht="15.75" customHeight="1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spans="1:26" ht="15.75" customHeight="1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spans="1:26" ht="15.75" customHeight="1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spans="1:26" ht="15.75" customHeight="1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spans="1:26" ht="15.75" customHeight="1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spans="1:26" ht="15.75" customHeight="1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spans="1:26" ht="15.75" customHeight="1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spans="1:26" ht="15.75" customHeight="1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spans="1:26" ht="15.75" customHeight="1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spans="1:26" ht="15.75" customHeight="1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spans="1:26" ht="15.75" customHeight="1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spans="1:26" ht="15.75" customHeight="1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spans="1:26" ht="15.75" customHeight="1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spans="1:26" ht="15.75" customHeight="1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spans="1:26" ht="15.75" customHeight="1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spans="1:26" ht="15.75" customHeight="1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spans="1:26" ht="15.75" customHeight="1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spans="1:26" ht="15.75" customHeight="1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spans="1:26" ht="15.75" customHeight="1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spans="1:26" ht="15.75" customHeight="1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spans="1:26" ht="15.75" customHeight="1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spans="1:26" ht="15.75" customHeight="1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spans="1:26" ht="15.75" customHeight="1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spans="1:26" ht="15.75" customHeight="1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spans="1:26" ht="15.75" customHeight="1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spans="1:26" ht="15.75" customHeight="1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spans="1:26" ht="15.75" customHeight="1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spans="1:26" ht="15.75" customHeight="1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spans="1:26" ht="15.75" customHeight="1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spans="1:26" ht="15.75" customHeight="1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spans="1:26" ht="15.75" customHeight="1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spans="1:26" ht="15.75" customHeight="1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spans="1:26" ht="15.75" customHeight="1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spans="1:26" ht="15.75" customHeight="1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spans="1:26" ht="15.75" customHeight="1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spans="1:26" ht="15.75" customHeight="1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spans="1:26" ht="15.75" customHeight="1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spans="1:26" ht="15.75" customHeight="1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spans="1:26" ht="15.75" customHeight="1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spans="1:26" ht="15.75" customHeight="1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spans="1:26" ht="15.75" customHeight="1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spans="1:26" ht="15.75" customHeight="1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spans="1:26" ht="15.75" customHeight="1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spans="1:26" ht="15.75" customHeight="1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spans="1:26" ht="15.75" customHeight="1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spans="1:26" ht="15.75" customHeight="1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spans="1:26" ht="15.75" customHeight="1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spans="1:26" ht="15.75" customHeight="1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spans="1:26" ht="15.75" customHeight="1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spans="1:26" ht="15.75" customHeight="1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spans="1:26" ht="15.75" customHeight="1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spans="1:26" ht="15.75" customHeight="1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spans="1:26" ht="15.75" customHeight="1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spans="1:26" ht="15.75" customHeight="1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spans="1:26" ht="15.75" customHeight="1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spans="1:26" ht="15.75" customHeight="1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spans="1:26" ht="15.75" customHeight="1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spans="1:26" ht="15.75" customHeight="1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spans="1:26" ht="15.75" customHeight="1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spans="1:26" ht="15.75" customHeight="1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spans="1:26" ht="15.75" customHeight="1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spans="1:26" ht="15.75" customHeight="1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spans="1:26" ht="15.75" customHeight="1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spans="1:26" ht="15.75" customHeight="1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spans="1:26" ht="15.75" customHeight="1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spans="1:26" ht="15.75" customHeight="1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spans="1:26" ht="15.75" customHeight="1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spans="1:26" ht="15.75" customHeight="1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spans="1:26" ht="15.75" customHeight="1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spans="1:26" ht="15.75" customHeight="1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spans="1:26" ht="15.75" customHeight="1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spans="1:26" ht="15.75" customHeight="1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spans="1:26" ht="15.75" customHeight="1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spans="1:26" ht="15.75" customHeight="1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spans="1:26" ht="15.75" customHeight="1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spans="1:26" ht="15.75" customHeight="1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spans="1:26" ht="15.75" customHeight="1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spans="1:26" ht="15.75" customHeight="1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spans="1:26" ht="15.75" customHeight="1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spans="1:26" ht="15.75" customHeight="1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spans="1:26" ht="15.75" customHeight="1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spans="1:26" ht="15.75" customHeight="1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spans="1:26" ht="15.75" customHeight="1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spans="1:26" ht="15.75" customHeight="1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spans="1:26" ht="15.75" customHeight="1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spans="1:26" ht="15.75" customHeight="1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spans="1:26" ht="15.75" customHeight="1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spans="1:26" ht="15.75" customHeight="1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spans="1:26" ht="15.75" customHeight="1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spans="1:26" ht="15.75" customHeight="1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spans="1:26" ht="15.75" customHeight="1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spans="1:26" ht="15.75" customHeight="1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1008"/>
  <sheetViews>
    <sheetView workbookViewId="0"/>
  </sheetViews>
  <sheetFormatPr baseColWidth="10" defaultColWidth="12.6640625" defaultRowHeight="15.75" customHeight="1" x14ac:dyDescent="0"/>
  <cols>
    <col min="1" max="1" width="10.33203125" customWidth="1"/>
    <col min="2" max="2" width="27.5" customWidth="1"/>
    <col min="3" max="3" width="16.1640625" customWidth="1"/>
    <col min="4" max="4" width="14" customWidth="1"/>
    <col min="5" max="5" width="13.6640625" customWidth="1"/>
    <col min="6" max="6" width="17" customWidth="1"/>
    <col min="7" max="7" width="15.33203125" customWidth="1"/>
    <col min="8" max="9" width="11.5" customWidth="1"/>
    <col min="10" max="10" width="20.1640625" customWidth="1"/>
    <col min="11" max="11" width="21.33203125" hidden="1" customWidth="1"/>
    <col min="12" max="12" width="24" hidden="1" customWidth="1"/>
    <col min="13" max="13" width="15.1640625" hidden="1" customWidth="1"/>
    <col min="14" max="15" width="12.6640625" hidden="1"/>
  </cols>
  <sheetData>
    <row r="1" spans="1:30" ht="15.75" customHeight="1">
      <c r="A1" s="37" t="s">
        <v>0</v>
      </c>
      <c r="B1" s="1" t="s">
        <v>78</v>
      </c>
      <c r="C1" s="38" t="s">
        <v>79</v>
      </c>
      <c r="D1" s="38" t="s">
        <v>80</v>
      </c>
      <c r="E1" s="38" t="s">
        <v>81</v>
      </c>
      <c r="F1" s="38" t="s">
        <v>14</v>
      </c>
      <c r="G1" s="38" t="s">
        <v>37</v>
      </c>
      <c r="H1" s="38" t="s">
        <v>82</v>
      </c>
      <c r="I1" s="38" t="s">
        <v>83</v>
      </c>
      <c r="J1" s="38"/>
      <c r="K1" s="38" t="s">
        <v>84</v>
      </c>
      <c r="L1" s="38" t="s">
        <v>85</v>
      </c>
      <c r="M1" s="38" t="s">
        <v>86</v>
      </c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ht="15.75" customHeight="1">
      <c r="A2" s="5">
        <v>45200</v>
      </c>
      <c r="B2" s="40"/>
      <c r="F2" s="2" t="str">
        <f>IF(VLOOKUP(A2,'NKA Fixtures'!A:F,6,FALSE)="Knights","Knights vs "&amp;VLOOKUP(A2,'NKA Fixtures'!A:I,9,FALSE),"Knights @ "&amp;VLOOKUP(A2,'NKA Fixtures'!A:F,6,FALSE))</f>
        <v>Knights @ Nomads</v>
      </c>
      <c r="G2" s="41"/>
      <c r="H2" s="2" t="s">
        <v>87</v>
      </c>
      <c r="I2" s="2" t="s">
        <v>87</v>
      </c>
      <c r="M2" s="35" t="b">
        <f t="shared" ref="M2:M7" si="0">IF(L2&lt;K2,L2-K2)</f>
        <v>0</v>
      </c>
    </row>
    <row r="3" spans="1:30" ht="15.75" customHeight="1">
      <c r="A3" s="5">
        <f t="shared" ref="A3:A7" si="1">A2+7</f>
        <v>45207</v>
      </c>
      <c r="B3" s="40"/>
      <c r="G3" s="41"/>
      <c r="H3" s="2" t="s">
        <v>87</v>
      </c>
      <c r="I3" s="2" t="s">
        <v>87</v>
      </c>
      <c r="M3" s="35" t="b">
        <f t="shared" si="0"/>
        <v>0</v>
      </c>
    </row>
    <row r="4" spans="1:30" ht="15.75" customHeight="1">
      <c r="A4" s="5">
        <f t="shared" si="1"/>
        <v>45214</v>
      </c>
      <c r="B4" s="40" t="s">
        <v>88</v>
      </c>
      <c r="F4" s="2" t="str">
        <f>IF(VLOOKUP(A4,'NKA Fixtures'!A:F,6,FALSE)="Knights","Knights vs "&amp;VLOOKUP(A4,'NKA Fixtures'!A:I,9,FALSE),"Knights @ "&amp;VLOOKUP(A4,'NKA Fixtures'!A:F,6,FALSE))</f>
        <v>Knights vs Highbury</v>
      </c>
      <c r="G4" s="41"/>
      <c r="H4" s="2" t="s">
        <v>89</v>
      </c>
      <c r="I4" s="2" t="s">
        <v>89</v>
      </c>
      <c r="K4" s="2">
        <v>8</v>
      </c>
      <c r="L4" s="2">
        <v>18</v>
      </c>
      <c r="M4" s="35" t="b">
        <f t="shared" si="0"/>
        <v>0</v>
      </c>
    </row>
    <row r="5" spans="1:30" ht="15.75" customHeight="1">
      <c r="A5" s="5">
        <f t="shared" si="1"/>
        <v>45221</v>
      </c>
      <c r="B5" s="40" t="s">
        <v>90</v>
      </c>
      <c r="D5" s="2" t="s">
        <v>91</v>
      </c>
      <c r="G5" s="41"/>
      <c r="H5" s="2" t="s">
        <v>92</v>
      </c>
      <c r="I5" s="2" t="s">
        <v>92</v>
      </c>
      <c r="K5" s="2">
        <v>8</v>
      </c>
      <c r="L5" s="2">
        <v>18</v>
      </c>
      <c r="M5" s="35" t="b">
        <f t="shared" si="0"/>
        <v>0</v>
      </c>
    </row>
    <row r="6" spans="1:30" ht="15.75" customHeight="1">
      <c r="A6" s="5">
        <f t="shared" si="1"/>
        <v>45228</v>
      </c>
      <c r="B6" s="40" t="s">
        <v>93</v>
      </c>
      <c r="D6" s="2" t="s">
        <v>91</v>
      </c>
      <c r="G6" s="41"/>
      <c r="H6" s="2" t="s">
        <v>94</v>
      </c>
      <c r="I6" s="2" t="s">
        <v>94</v>
      </c>
      <c r="K6" s="2">
        <v>8</v>
      </c>
      <c r="L6" s="2">
        <v>18</v>
      </c>
      <c r="M6" s="35" t="b">
        <f t="shared" si="0"/>
        <v>0</v>
      </c>
    </row>
    <row r="7" spans="1:30" ht="15.75" customHeight="1">
      <c r="A7" s="5">
        <f t="shared" si="1"/>
        <v>45235</v>
      </c>
      <c r="B7" s="40" t="s">
        <v>95</v>
      </c>
      <c r="G7" s="41"/>
      <c r="H7" s="2" t="s">
        <v>96</v>
      </c>
      <c r="I7" s="2" t="s">
        <v>96</v>
      </c>
      <c r="K7" s="2">
        <v>8</v>
      </c>
      <c r="L7" s="2">
        <v>10</v>
      </c>
      <c r="M7" s="35" t="b">
        <f t="shared" si="0"/>
        <v>0</v>
      </c>
    </row>
    <row r="8" spans="1:30" ht="15.75" customHeight="1">
      <c r="A8" s="42">
        <v>45241</v>
      </c>
      <c r="B8" s="43"/>
      <c r="C8" s="44"/>
      <c r="D8" s="44"/>
      <c r="E8" s="44"/>
      <c r="F8" s="45" t="str">
        <f>IF(VLOOKUP(A8,'NKA Fixtures'!A:F,6,FALSE)="Knights","Knights vs "&amp;VLOOKUP(A8,'NKA Fixtures'!A:I,9,FALSE),"Knights @ "&amp;VLOOKUP(A8,'NKA Fixtures'!A:F,6,FALSE))</f>
        <v>Knights @ Warriors</v>
      </c>
      <c r="G8" s="41"/>
      <c r="H8" s="45"/>
      <c r="I8" s="45"/>
      <c r="J8" s="44"/>
      <c r="K8" s="45"/>
      <c r="L8" s="45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</row>
    <row r="9" spans="1:30" ht="15.75" customHeight="1">
      <c r="A9" s="5">
        <f>A7+7</f>
        <v>45242</v>
      </c>
      <c r="B9" s="40" t="s">
        <v>97</v>
      </c>
      <c r="G9" s="41"/>
      <c r="H9" s="2" t="s">
        <v>98</v>
      </c>
      <c r="I9" s="2" t="s">
        <v>87</v>
      </c>
      <c r="K9" s="2">
        <v>8</v>
      </c>
      <c r="L9" s="2">
        <v>4</v>
      </c>
      <c r="M9" s="35">
        <f t="shared" ref="M9:M23" si="2">IF(L9&lt;K9,L9-K9)</f>
        <v>-4</v>
      </c>
    </row>
    <row r="10" spans="1:30" ht="15.75" customHeight="1">
      <c r="A10" s="5">
        <f t="shared" ref="A10:A23" si="3">A9+7</f>
        <v>45249</v>
      </c>
      <c r="B10" s="40" t="s">
        <v>99</v>
      </c>
      <c r="F10" s="2" t="str">
        <f>IF(VLOOKUP(A10,'NKA Fixtures'!A:F,6,FALSE)="Knights","Knights vs "&amp;VLOOKUP(A10,'NKA Fixtures'!A:I,9,FALSE),"Knights @ "&amp;VLOOKUP(A10,'NKA Fixtures'!A:F,6,FALSE))</f>
        <v>Knights @ Kingfisher</v>
      </c>
      <c r="G10" s="41"/>
      <c r="H10" s="2" t="s">
        <v>87</v>
      </c>
      <c r="I10" s="2" t="s">
        <v>98</v>
      </c>
      <c r="K10" s="2">
        <v>8</v>
      </c>
      <c r="L10" s="2">
        <v>8</v>
      </c>
      <c r="M10" s="35" t="b">
        <f t="shared" si="2"/>
        <v>0</v>
      </c>
    </row>
    <row r="11" spans="1:30" ht="15.75" customHeight="1">
      <c r="A11" s="5">
        <f t="shared" si="3"/>
        <v>45256</v>
      </c>
      <c r="B11" s="46"/>
      <c r="F11" s="2" t="str">
        <f>IF(VLOOKUP(A11,'NKA Fixtures'!A:F,6,FALSE)="Knights","Knights vs "&amp;VLOOKUP(A11,'NKA Fixtures'!A:I,9,FALSE),"Knights @ "&amp;VLOOKUP(A11,'NKA Fixtures'!A:F,6,FALSE))</f>
        <v>Knights @ Trojans</v>
      </c>
      <c r="G11" s="41"/>
      <c r="H11" s="2" t="s">
        <v>100</v>
      </c>
      <c r="I11" s="2" t="s">
        <v>101</v>
      </c>
      <c r="K11" s="2">
        <v>8</v>
      </c>
      <c r="L11" s="2">
        <v>0</v>
      </c>
      <c r="M11" s="35">
        <f t="shared" si="2"/>
        <v>-8</v>
      </c>
    </row>
    <row r="12" spans="1:30" ht="15.75" customHeight="1">
      <c r="A12" s="5">
        <f t="shared" si="3"/>
        <v>45263</v>
      </c>
      <c r="B12" s="40" t="s">
        <v>102</v>
      </c>
      <c r="F12" s="2" t="str">
        <f>IF(VLOOKUP(A12,'NKA Fixtures'!A:F,6,FALSE)="Knights","Knights vs "&amp;VLOOKUP(A12,'NKA Fixtures'!A:I,9,FALSE),"Knights @ "&amp;VLOOKUP(A12,'NKA Fixtures'!A:F,6,FALSE))</f>
        <v>Knights @ Tigers</v>
      </c>
      <c r="G12" s="41"/>
      <c r="H12" s="2" t="s">
        <v>103</v>
      </c>
      <c r="I12" s="2" t="s">
        <v>103</v>
      </c>
      <c r="M12" s="35" t="b">
        <f t="shared" si="2"/>
        <v>0</v>
      </c>
    </row>
    <row r="13" spans="1:30" ht="15.75" customHeight="1">
      <c r="A13" s="5">
        <f t="shared" si="3"/>
        <v>45270</v>
      </c>
      <c r="B13" s="47"/>
      <c r="C13" s="2"/>
      <c r="D13" s="2"/>
      <c r="E13" s="2"/>
      <c r="G13" s="41"/>
      <c r="H13" s="2" t="s">
        <v>104</v>
      </c>
      <c r="I13" s="2" t="s">
        <v>105</v>
      </c>
      <c r="M13" s="35" t="b">
        <f t="shared" si="2"/>
        <v>0</v>
      </c>
    </row>
    <row r="14" spans="1:30" ht="15.75" customHeight="1">
      <c r="A14" s="5">
        <f t="shared" si="3"/>
        <v>45277</v>
      </c>
      <c r="B14" s="40" t="s">
        <v>106</v>
      </c>
      <c r="C14" s="2" t="s">
        <v>107</v>
      </c>
      <c r="D14" s="2"/>
      <c r="E14" s="48" t="s">
        <v>108</v>
      </c>
      <c r="F14" s="2" t="str">
        <f>IF(VLOOKUP(A14,'NKA Fixtures'!A:F,6,FALSE)="Knights","Knights vs "&amp;VLOOKUP(A14,'NKA Fixtures'!A:I,9,FALSE),"Knights @ "&amp;VLOOKUP(A14,'NKA Fixtures'!A:F,6,FALSE))</f>
        <v>Knights vs Tornadoes</v>
      </c>
      <c r="G14" s="41"/>
      <c r="H14" s="2" t="s">
        <v>109</v>
      </c>
      <c r="M14" s="35" t="b">
        <f t="shared" si="2"/>
        <v>0</v>
      </c>
    </row>
    <row r="15" spans="1:30" ht="15.75" customHeight="1">
      <c r="A15" s="5">
        <f t="shared" si="3"/>
        <v>45284</v>
      </c>
      <c r="B15" s="40" t="s">
        <v>110</v>
      </c>
      <c r="C15" s="2" t="s">
        <v>107</v>
      </c>
      <c r="D15" s="2" t="s">
        <v>107</v>
      </c>
      <c r="E15" s="2" t="s">
        <v>108</v>
      </c>
      <c r="G15" s="41"/>
      <c r="M15" s="35" t="b">
        <f t="shared" si="2"/>
        <v>0</v>
      </c>
    </row>
    <row r="16" spans="1:30" ht="15.75" customHeight="1">
      <c r="A16" s="5">
        <f t="shared" si="3"/>
        <v>45291</v>
      </c>
      <c r="C16" s="2" t="s">
        <v>107</v>
      </c>
      <c r="D16" s="2" t="s">
        <v>107</v>
      </c>
      <c r="E16" s="2" t="s">
        <v>108</v>
      </c>
      <c r="G16" s="41"/>
      <c r="H16" s="38" t="s">
        <v>18</v>
      </c>
      <c r="I16" s="38" t="s">
        <v>31</v>
      </c>
      <c r="J16" s="38" t="s">
        <v>111</v>
      </c>
      <c r="M16" s="35" t="b">
        <f t="shared" si="2"/>
        <v>0</v>
      </c>
    </row>
    <row r="17" spans="1:30" ht="15.75" customHeight="1">
      <c r="A17" s="5">
        <f t="shared" si="3"/>
        <v>45298</v>
      </c>
      <c r="B17" s="40" t="s">
        <v>112</v>
      </c>
      <c r="D17" s="2"/>
      <c r="E17" s="2" t="s">
        <v>108</v>
      </c>
      <c r="F17" s="2" t="e">
        <f>IF(VLOOKUP(A17,'NKA Fixtures'!A:F,6,FALSE)="Knights","Knights vs "&amp;VLOOKUP(A17,'NKA Fixtures'!A:I,9,FALSE),"Knights @ "&amp;VLOOKUP(A17,'NKA Fixtures'!A:F,6,FALSE))</f>
        <v>#N/A</v>
      </c>
      <c r="G17" s="41"/>
      <c r="M17" s="35" t="b">
        <f t="shared" si="2"/>
        <v>0</v>
      </c>
    </row>
    <row r="18" spans="1:30" ht="15.75" customHeight="1">
      <c r="A18" s="5">
        <f t="shared" si="3"/>
        <v>45305</v>
      </c>
      <c r="B18" s="40" t="s">
        <v>113</v>
      </c>
      <c r="D18" s="2"/>
      <c r="E18" s="2" t="s">
        <v>108</v>
      </c>
      <c r="F18" s="2" t="e">
        <f>IF(VLOOKUP(A18,'NKA Fixtures'!A:F,6,FALSE)="Knights","Knights vs "&amp;VLOOKUP(A18,'NKA Fixtures'!A:I,9,FALSE),"Knights @ "&amp;VLOOKUP(A18,'NKA Fixtures'!A:F,6,FALSE))</f>
        <v>#N/A</v>
      </c>
      <c r="G18" s="41"/>
      <c r="M18" s="35" t="b">
        <f t="shared" si="2"/>
        <v>0</v>
      </c>
    </row>
    <row r="19" spans="1:30" ht="15.75" customHeight="1">
      <c r="A19" s="5">
        <f t="shared" si="3"/>
        <v>45312</v>
      </c>
      <c r="B19" s="40" t="s">
        <v>114</v>
      </c>
      <c r="D19" s="2"/>
      <c r="E19" s="2" t="s">
        <v>108</v>
      </c>
      <c r="F19" s="2" t="e">
        <f>IF(VLOOKUP(A19,'NKA Fixtures'!A:F,6,FALSE)="Knights","Knights vs "&amp;VLOOKUP(A19,'NKA Fixtures'!A:I,9,FALSE),"Knights @ "&amp;VLOOKUP(A19,'NKA Fixtures'!A:F,6,FALSE))</f>
        <v>#N/A</v>
      </c>
      <c r="G19" s="41"/>
      <c r="H19" s="2" t="s">
        <v>87</v>
      </c>
      <c r="I19" s="2" t="s">
        <v>87</v>
      </c>
      <c r="J19" s="2" t="s">
        <v>87</v>
      </c>
      <c r="M19" s="35" t="b">
        <f t="shared" si="2"/>
        <v>0</v>
      </c>
    </row>
    <row r="20" spans="1:30" ht="15.75" customHeight="1">
      <c r="A20" s="5">
        <f t="shared" si="3"/>
        <v>45319</v>
      </c>
      <c r="B20" s="40" t="s">
        <v>115</v>
      </c>
      <c r="D20" s="2"/>
      <c r="E20" s="48" t="s">
        <v>108</v>
      </c>
      <c r="F20" s="2" t="e">
        <f>IF(VLOOKUP(A20,'NKA Fixtures'!A:F,6,FALSE)="Knights","Knights vs "&amp;VLOOKUP(A20,'NKA Fixtures'!A:I,9,FALSE),"Knights @ "&amp;VLOOKUP(A20,'NKA Fixtures'!A:F,6,FALSE))</f>
        <v>#N/A</v>
      </c>
      <c r="G20" s="41"/>
      <c r="H20" s="2" t="s">
        <v>87</v>
      </c>
      <c r="I20" s="2" t="s">
        <v>87</v>
      </c>
      <c r="J20" s="2" t="s">
        <v>87</v>
      </c>
      <c r="M20" s="35" t="b">
        <f t="shared" si="2"/>
        <v>0</v>
      </c>
    </row>
    <row r="21" spans="1:30" ht="15.75" customHeight="1">
      <c r="A21" s="5">
        <f t="shared" si="3"/>
        <v>45326</v>
      </c>
      <c r="B21" s="47"/>
      <c r="F21" s="2" t="e">
        <f>IF(VLOOKUP(A21,'NKA Fixtures'!A:F,6,FALSE)="Knights","Knights vs "&amp;VLOOKUP(A21,'NKA Fixtures'!A:I,9,FALSE),"Knights @ "&amp;VLOOKUP(A21,'NKA Fixtures'!A:F,6,FALSE))</f>
        <v>#N/A</v>
      </c>
      <c r="G21" s="41"/>
      <c r="H21" s="2" t="s">
        <v>89</v>
      </c>
      <c r="I21" s="2" t="s">
        <v>89</v>
      </c>
      <c r="J21" s="2" t="s">
        <v>89</v>
      </c>
      <c r="K21" s="2">
        <v>7</v>
      </c>
      <c r="M21" s="35">
        <f t="shared" si="2"/>
        <v>-7</v>
      </c>
    </row>
    <row r="22" spans="1:30" ht="15.75" customHeight="1">
      <c r="A22" s="5">
        <f t="shared" si="3"/>
        <v>45333</v>
      </c>
      <c r="B22" s="40" t="s">
        <v>116</v>
      </c>
      <c r="G22" s="41"/>
      <c r="H22" s="2" t="s">
        <v>92</v>
      </c>
      <c r="I22" s="2" t="s">
        <v>92</v>
      </c>
      <c r="J22" s="2" t="s">
        <v>92</v>
      </c>
      <c r="K22" s="2">
        <v>7</v>
      </c>
      <c r="M22" s="35">
        <f t="shared" si="2"/>
        <v>-7</v>
      </c>
    </row>
    <row r="23" spans="1:30" ht="15.75" customHeight="1">
      <c r="A23" s="5">
        <f t="shared" si="3"/>
        <v>45340</v>
      </c>
      <c r="B23" s="40" t="s">
        <v>117</v>
      </c>
      <c r="D23" s="2" t="s">
        <v>91</v>
      </c>
      <c r="F23" s="2" t="e">
        <f>IF(VLOOKUP(A23,'NKA Fixtures'!A:F,6,FALSE)="Knights","Knights vs "&amp;VLOOKUP(A23,'NKA Fixtures'!A:I,9,FALSE),"Knights @ "&amp;VLOOKUP(A23,'NKA Fixtures'!A:F,6,FALSE))</f>
        <v>#N/A</v>
      </c>
      <c r="G23" s="41"/>
      <c r="H23" s="2" t="s">
        <v>94</v>
      </c>
      <c r="I23" s="2" t="s">
        <v>94</v>
      </c>
      <c r="J23" s="2" t="s">
        <v>94</v>
      </c>
      <c r="K23" s="2">
        <v>7</v>
      </c>
      <c r="L23" s="2">
        <v>18</v>
      </c>
      <c r="M23" s="35" t="b">
        <f t="shared" si="2"/>
        <v>0</v>
      </c>
    </row>
    <row r="24" spans="1:30" ht="15.75" customHeight="1">
      <c r="A24" s="42">
        <f>A23+6</f>
        <v>45346</v>
      </c>
      <c r="B24" s="43"/>
      <c r="C24" s="44"/>
      <c r="D24" s="45" t="s">
        <v>91</v>
      </c>
      <c r="E24" s="44"/>
      <c r="F24" s="45" t="e">
        <f>IF(VLOOKUP(A24,'NKA Fixtures'!A:F,6,FALSE)="Knights","Knights vs "&amp;VLOOKUP(A24,'NKA Fixtures'!A:I,9,FALSE),"Knights @ "&amp;VLOOKUP(A24,'NKA Fixtures'!A:F,6,FALSE))</f>
        <v>#N/A</v>
      </c>
      <c r="G24" s="41"/>
      <c r="H24" s="45"/>
      <c r="I24" s="45"/>
      <c r="J24" s="45"/>
      <c r="K24" s="45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ht="15.75" customHeight="1">
      <c r="A25" s="5">
        <f>A23+7</f>
        <v>45347</v>
      </c>
      <c r="B25" s="47"/>
      <c r="D25" s="2" t="s">
        <v>91</v>
      </c>
      <c r="G25" s="41"/>
      <c r="H25" s="2" t="s">
        <v>96</v>
      </c>
      <c r="I25" s="2" t="s">
        <v>96</v>
      </c>
      <c r="J25" s="2" t="s">
        <v>96</v>
      </c>
      <c r="K25" s="2">
        <v>7</v>
      </c>
      <c r="M25" s="35">
        <f t="shared" ref="M25:M49" si="4">IF(L25&lt;K25,L25-K25)</f>
        <v>-7</v>
      </c>
    </row>
    <row r="26" spans="1:30" ht="15.75" customHeight="1">
      <c r="A26" s="5">
        <f t="shared" ref="A26:A38" si="5">A25+7</f>
        <v>45354</v>
      </c>
      <c r="B26" s="40" t="s">
        <v>118</v>
      </c>
      <c r="F26" s="2" t="e">
        <f>IF(VLOOKUP(A26,'NKA Fixtures'!A:F,6,FALSE)="Knights","Knights vs "&amp;VLOOKUP(A26,'NKA Fixtures'!A:I,9,FALSE),"Knights @ "&amp;VLOOKUP(A26,'NKA Fixtures'!A:F,6,FALSE))</f>
        <v>#N/A</v>
      </c>
      <c r="G26" s="41"/>
      <c r="H26" s="2" t="s">
        <v>98</v>
      </c>
      <c r="I26" s="2" t="s">
        <v>98</v>
      </c>
      <c r="J26" s="2" t="s">
        <v>98</v>
      </c>
      <c r="K26" s="2">
        <v>7</v>
      </c>
      <c r="M26" s="35">
        <f t="shared" si="4"/>
        <v>-7</v>
      </c>
    </row>
    <row r="27" spans="1:30" ht="15.75" customHeight="1">
      <c r="A27" s="5">
        <f t="shared" si="5"/>
        <v>45361</v>
      </c>
      <c r="B27" s="40" t="s">
        <v>119</v>
      </c>
      <c r="C27" s="2" t="s">
        <v>120</v>
      </c>
      <c r="F27" s="2" t="e">
        <f>IF(VLOOKUP(A27,'NKA Fixtures'!A:F,6,FALSE)="Knights","Knights vs "&amp;VLOOKUP(A27,'NKA Fixtures'!A:I,9,FALSE),"Knights @ "&amp;VLOOKUP(A27,'NKA Fixtures'!A:F,6,FALSE))</f>
        <v>#N/A</v>
      </c>
      <c r="G27" s="41"/>
      <c r="M27" s="35" t="b">
        <f t="shared" si="4"/>
        <v>0</v>
      </c>
    </row>
    <row r="28" spans="1:30" ht="15.75" customHeight="1">
      <c r="A28" s="5">
        <f t="shared" si="5"/>
        <v>45368</v>
      </c>
      <c r="B28" s="40" t="s">
        <v>121</v>
      </c>
      <c r="F28" s="2" t="e">
        <f>IF(VLOOKUP(A28,'NKA Fixtures'!A:F,6,FALSE)="Knights","Knights vs "&amp;VLOOKUP(A28,'NKA Fixtures'!A:I,9,FALSE),"Knights @ "&amp;VLOOKUP(A28,'NKA Fixtures'!A:F,6,FALSE))</f>
        <v>#N/A</v>
      </c>
      <c r="G28" s="41"/>
      <c r="H28" s="2" t="s">
        <v>100</v>
      </c>
      <c r="I28" s="2" t="s">
        <v>100</v>
      </c>
      <c r="J28" s="2" t="s">
        <v>100</v>
      </c>
      <c r="K28" s="2">
        <v>7</v>
      </c>
      <c r="M28" s="35">
        <f t="shared" si="4"/>
        <v>-7</v>
      </c>
    </row>
    <row r="29" spans="1:30" ht="15.75" customHeight="1">
      <c r="A29" s="5">
        <f t="shared" si="5"/>
        <v>45375</v>
      </c>
      <c r="B29" s="40" t="s">
        <v>122</v>
      </c>
      <c r="D29" s="2"/>
      <c r="E29" s="48" t="s">
        <v>108</v>
      </c>
      <c r="F29" s="2" t="e">
        <f>IF(VLOOKUP(A29,'NKA Fixtures'!A:F,6,FALSE)="Knights","Knights vs "&amp;VLOOKUP(A29,'NKA Fixtures'!A:I,9,FALSE),"Knights @ "&amp;VLOOKUP(A29,'NKA Fixtures'!A:F,6,FALSE))</f>
        <v>#N/A</v>
      </c>
      <c r="G29" s="41"/>
      <c r="H29" s="2" t="s">
        <v>103</v>
      </c>
      <c r="I29" s="2" t="s">
        <v>103</v>
      </c>
      <c r="J29" s="2" t="s">
        <v>103</v>
      </c>
      <c r="K29" s="2">
        <v>7</v>
      </c>
      <c r="M29" s="35">
        <f t="shared" si="4"/>
        <v>-7</v>
      </c>
    </row>
    <row r="30" spans="1:30" ht="15.75" customHeight="1">
      <c r="A30" s="5">
        <f t="shared" si="5"/>
        <v>45382</v>
      </c>
      <c r="B30" s="40" t="s">
        <v>123</v>
      </c>
      <c r="C30" s="2" t="s">
        <v>124</v>
      </c>
      <c r="D30" s="2" t="s">
        <v>124</v>
      </c>
      <c r="E30" s="2" t="s">
        <v>108</v>
      </c>
      <c r="G30" s="41"/>
      <c r="M30" s="35" t="b">
        <f t="shared" si="4"/>
        <v>0</v>
      </c>
    </row>
    <row r="31" spans="1:30" ht="15.75" customHeight="1">
      <c r="A31" s="5">
        <f t="shared" si="5"/>
        <v>45389</v>
      </c>
      <c r="B31" s="40" t="s">
        <v>125</v>
      </c>
      <c r="D31" s="2" t="s">
        <v>124</v>
      </c>
      <c r="E31" s="2" t="s">
        <v>108</v>
      </c>
      <c r="G31" s="41"/>
      <c r="M31" s="35" t="b">
        <f t="shared" si="4"/>
        <v>0</v>
      </c>
    </row>
    <row r="32" spans="1:30" ht="15.75" customHeight="1">
      <c r="A32" s="5">
        <f t="shared" si="5"/>
        <v>45396</v>
      </c>
      <c r="B32" s="40" t="s">
        <v>126</v>
      </c>
      <c r="D32" s="2" t="s">
        <v>124</v>
      </c>
      <c r="E32" s="2" t="s">
        <v>108</v>
      </c>
      <c r="G32" s="41"/>
      <c r="M32" s="35" t="b">
        <f t="shared" si="4"/>
        <v>0</v>
      </c>
    </row>
    <row r="33" spans="1:13" ht="15.75" customHeight="1">
      <c r="A33" s="5">
        <f t="shared" si="5"/>
        <v>45403</v>
      </c>
      <c r="B33" s="40" t="s">
        <v>127</v>
      </c>
      <c r="D33" s="2"/>
      <c r="E33" s="48" t="s">
        <v>108</v>
      </c>
      <c r="G33" s="41"/>
      <c r="H33" s="2" t="s">
        <v>87</v>
      </c>
      <c r="I33" s="2" t="s">
        <v>87</v>
      </c>
      <c r="J33" s="2" t="s">
        <v>87</v>
      </c>
      <c r="M33" s="35" t="b">
        <f t="shared" si="4"/>
        <v>0</v>
      </c>
    </row>
    <row r="34" spans="1:13" ht="15.75" customHeight="1">
      <c r="A34" s="5">
        <f t="shared" si="5"/>
        <v>45410</v>
      </c>
      <c r="B34" s="46"/>
      <c r="F34" s="2" t="s">
        <v>128</v>
      </c>
      <c r="G34" s="41"/>
      <c r="H34" s="2" t="s">
        <v>104</v>
      </c>
      <c r="I34" s="2" t="s">
        <v>104</v>
      </c>
      <c r="J34" s="2" t="s">
        <v>104</v>
      </c>
      <c r="K34" s="2">
        <v>7</v>
      </c>
      <c r="M34" s="35">
        <f t="shared" si="4"/>
        <v>-7</v>
      </c>
    </row>
    <row r="35" spans="1:13" ht="15.75" customHeight="1">
      <c r="A35" s="5">
        <f t="shared" si="5"/>
        <v>45417</v>
      </c>
      <c r="B35" s="40" t="s">
        <v>129</v>
      </c>
      <c r="G35" s="41"/>
      <c r="H35" s="2" t="s">
        <v>109</v>
      </c>
      <c r="I35" s="2" t="s">
        <v>109</v>
      </c>
      <c r="J35" s="2" t="s">
        <v>109</v>
      </c>
      <c r="K35" s="2">
        <v>7</v>
      </c>
      <c r="M35" s="35">
        <f t="shared" si="4"/>
        <v>-7</v>
      </c>
    </row>
    <row r="36" spans="1:13" ht="15.75" customHeight="1">
      <c r="A36" s="5">
        <f t="shared" si="5"/>
        <v>45424</v>
      </c>
      <c r="B36" s="40" t="s">
        <v>130</v>
      </c>
      <c r="F36" s="2" t="s">
        <v>131</v>
      </c>
      <c r="G36" s="41"/>
      <c r="H36" s="2" t="s">
        <v>132</v>
      </c>
      <c r="I36" s="2" t="s">
        <v>132</v>
      </c>
      <c r="J36" s="2" t="s">
        <v>132</v>
      </c>
      <c r="K36" s="2">
        <v>7</v>
      </c>
      <c r="M36" s="35">
        <f t="shared" si="4"/>
        <v>-7</v>
      </c>
    </row>
    <row r="37" spans="1:13" ht="15.75" customHeight="1">
      <c r="A37" s="5">
        <f t="shared" si="5"/>
        <v>45431</v>
      </c>
      <c r="B37" s="40" t="s">
        <v>133</v>
      </c>
      <c r="G37" s="41"/>
      <c r="M37" s="35" t="b">
        <f t="shared" si="4"/>
        <v>0</v>
      </c>
    </row>
    <row r="38" spans="1:13" ht="15.75" customHeight="1">
      <c r="A38" s="5">
        <f t="shared" si="5"/>
        <v>45438</v>
      </c>
      <c r="B38" s="40" t="s">
        <v>134</v>
      </c>
      <c r="G38" s="41"/>
      <c r="M38" s="35" t="b">
        <f t="shared" si="4"/>
        <v>0</v>
      </c>
    </row>
    <row r="39" spans="1:13" ht="15.75" customHeight="1">
      <c r="A39" s="5"/>
      <c r="B39" s="49"/>
      <c r="M39" s="35" t="b">
        <f t="shared" si="4"/>
        <v>0</v>
      </c>
    </row>
    <row r="40" spans="1:13" ht="15.75" customHeight="1">
      <c r="A40" s="5"/>
      <c r="B40" s="49"/>
      <c r="M40" s="35" t="b">
        <f t="shared" si="4"/>
        <v>0</v>
      </c>
    </row>
    <row r="41" spans="1:13" ht="15.75" customHeight="1">
      <c r="A41" s="5"/>
      <c r="B41" s="49"/>
      <c r="M41" s="35" t="b">
        <f t="shared" si="4"/>
        <v>0</v>
      </c>
    </row>
    <row r="42" spans="1:13" ht="15.75" customHeight="1">
      <c r="A42" s="5"/>
      <c r="B42" s="49"/>
      <c r="M42" s="35" t="b">
        <f t="shared" si="4"/>
        <v>0</v>
      </c>
    </row>
    <row r="43" spans="1:13" ht="15.75" customHeight="1">
      <c r="A43" s="36"/>
      <c r="B43" s="49"/>
      <c r="M43" s="35" t="b">
        <f t="shared" si="4"/>
        <v>0</v>
      </c>
    </row>
    <row r="44" spans="1:13" ht="15.75" customHeight="1">
      <c r="A44" s="36"/>
      <c r="B44" s="49"/>
      <c r="M44" s="35" t="b">
        <f t="shared" si="4"/>
        <v>0</v>
      </c>
    </row>
    <row r="45" spans="1:13" ht="15.75" customHeight="1">
      <c r="A45" s="36"/>
      <c r="B45" s="49"/>
      <c r="M45" s="35" t="b">
        <f t="shared" si="4"/>
        <v>0</v>
      </c>
    </row>
    <row r="46" spans="1:13" ht="15.75" customHeight="1">
      <c r="A46" s="36"/>
      <c r="B46" s="49"/>
      <c r="M46" s="35" t="b">
        <f t="shared" si="4"/>
        <v>0</v>
      </c>
    </row>
    <row r="47" spans="1:13" ht="15.75" customHeight="1">
      <c r="A47" s="36"/>
      <c r="B47" s="49"/>
      <c r="M47" s="35" t="b">
        <f t="shared" si="4"/>
        <v>0</v>
      </c>
    </row>
    <row r="48" spans="1:13" ht="15.75" customHeight="1">
      <c r="A48" s="36"/>
      <c r="B48" s="49"/>
      <c r="M48" s="35" t="b">
        <f t="shared" si="4"/>
        <v>0</v>
      </c>
    </row>
    <row r="49" spans="1:13" ht="15.75" customHeight="1">
      <c r="A49" s="36"/>
      <c r="B49" s="49"/>
      <c r="M49" s="35" t="b">
        <f t="shared" si="4"/>
        <v>0</v>
      </c>
    </row>
    <row r="50" spans="1:13" ht="15.75" customHeight="1">
      <c r="A50" s="36"/>
      <c r="B50" s="49"/>
    </row>
    <row r="51" spans="1:13" ht="15.75" customHeight="1">
      <c r="A51" s="36"/>
      <c r="B51" s="49"/>
    </row>
    <row r="52" spans="1:13" ht="15.75" customHeight="1">
      <c r="A52" s="36"/>
      <c r="B52" s="49"/>
    </row>
    <row r="53" spans="1:13" ht="15.75" customHeight="1">
      <c r="A53" s="36"/>
      <c r="B53" s="49"/>
    </row>
    <row r="54" spans="1:13" ht="15.75" customHeight="1">
      <c r="A54" s="36"/>
      <c r="B54" s="49"/>
    </row>
    <row r="55" spans="1:13" ht="15.75" customHeight="1">
      <c r="A55" s="36"/>
      <c r="B55" s="49"/>
    </row>
    <row r="56" spans="1:13" ht="15.75" customHeight="1">
      <c r="A56" s="36"/>
      <c r="B56" s="49"/>
    </row>
    <row r="57" spans="1:13" ht="15.75" customHeight="1">
      <c r="A57" s="36"/>
      <c r="B57" s="49"/>
    </row>
    <row r="58" spans="1:13" ht="15.75" customHeight="1">
      <c r="A58" s="36"/>
      <c r="B58" s="49"/>
    </row>
    <row r="59" spans="1:13" ht="15.75" customHeight="1">
      <c r="A59" s="36"/>
      <c r="B59" s="49"/>
    </row>
    <row r="60" spans="1:13" ht="15.75" customHeight="1">
      <c r="A60" s="36"/>
      <c r="B60" s="49"/>
    </row>
    <row r="61" spans="1:13" ht="15.75" customHeight="1">
      <c r="A61" s="36"/>
      <c r="B61" s="49"/>
    </row>
    <row r="62" spans="1:13" ht="15.75" customHeight="1">
      <c r="A62" s="36"/>
      <c r="B62" s="49"/>
    </row>
    <row r="63" spans="1:13" ht="15.75" customHeight="1">
      <c r="A63" s="36"/>
      <c r="B63" s="49"/>
    </row>
    <row r="64" spans="1:13" ht="15.75" customHeight="1">
      <c r="A64" s="36"/>
      <c r="B64" s="49"/>
    </row>
    <row r="65" spans="1:2" ht="15.75" customHeight="1">
      <c r="A65" s="36"/>
      <c r="B65" s="49"/>
    </row>
    <row r="66" spans="1:2" ht="15.75" customHeight="1">
      <c r="A66" s="36"/>
      <c r="B66" s="49"/>
    </row>
    <row r="67" spans="1:2" ht="15.75" customHeight="1">
      <c r="A67" s="36"/>
      <c r="B67" s="49"/>
    </row>
    <row r="68" spans="1:2" ht="15.75" customHeight="1">
      <c r="A68" s="36"/>
      <c r="B68" s="49"/>
    </row>
    <row r="69" spans="1:2" ht="15.75" customHeight="1">
      <c r="A69" s="36"/>
      <c r="B69" s="49"/>
    </row>
    <row r="70" spans="1:2" ht="15.75" customHeight="1">
      <c r="A70" s="36"/>
      <c r="B70" s="49"/>
    </row>
    <row r="71" spans="1:2" ht="15.75" customHeight="1">
      <c r="A71" s="36"/>
      <c r="B71" s="49"/>
    </row>
    <row r="72" spans="1:2" ht="15.75" customHeight="1">
      <c r="A72" s="36"/>
      <c r="B72" s="49"/>
    </row>
    <row r="73" spans="1:2" ht="15.75" customHeight="1">
      <c r="A73" s="36"/>
      <c r="B73" s="49"/>
    </row>
    <row r="74" spans="1:2" ht="15.75" customHeight="1">
      <c r="A74" s="36"/>
      <c r="B74" s="49"/>
    </row>
    <row r="75" spans="1:2" ht="15.75" customHeight="1">
      <c r="A75" s="36"/>
      <c r="B75" s="49"/>
    </row>
    <row r="76" spans="1:2" ht="15.75" customHeight="1">
      <c r="A76" s="36"/>
      <c r="B76" s="49"/>
    </row>
    <row r="77" spans="1:2" ht="15.75" customHeight="1">
      <c r="A77" s="36"/>
      <c r="B77" s="49"/>
    </row>
    <row r="78" spans="1:2" ht="15.75" customHeight="1">
      <c r="A78" s="36"/>
      <c r="B78" s="49"/>
    </row>
    <row r="79" spans="1:2" ht="15.75" customHeight="1">
      <c r="A79" s="36"/>
      <c r="B79" s="49"/>
    </row>
    <row r="80" spans="1:2" ht="15.75" customHeight="1">
      <c r="A80" s="36"/>
      <c r="B80" s="49"/>
    </row>
    <row r="81" spans="1:2" ht="15.75" customHeight="1">
      <c r="A81" s="36"/>
      <c r="B81" s="49"/>
    </row>
    <row r="82" spans="1:2" ht="15.75" customHeight="1">
      <c r="A82" s="36"/>
      <c r="B82" s="49"/>
    </row>
    <row r="83" spans="1:2" ht="15.75" customHeight="1">
      <c r="A83" s="36"/>
      <c r="B83" s="49"/>
    </row>
    <row r="84" spans="1:2" ht="15.75" customHeight="1">
      <c r="A84" s="36"/>
      <c r="B84" s="49"/>
    </row>
    <row r="85" spans="1:2" ht="15.75" customHeight="1">
      <c r="A85" s="36"/>
      <c r="B85" s="49"/>
    </row>
    <row r="86" spans="1:2" ht="15.75" customHeight="1">
      <c r="A86" s="36"/>
      <c r="B86" s="49"/>
    </row>
    <row r="87" spans="1:2" ht="15.75" customHeight="1">
      <c r="A87" s="36"/>
      <c r="B87" s="49"/>
    </row>
    <row r="88" spans="1:2" ht="15.75" customHeight="1">
      <c r="A88" s="36"/>
      <c r="B88" s="49"/>
    </row>
    <row r="89" spans="1:2" ht="15.75" customHeight="1">
      <c r="A89" s="36"/>
      <c r="B89" s="49"/>
    </row>
    <row r="90" spans="1:2" ht="15.75" customHeight="1">
      <c r="A90" s="36"/>
      <c r="B90" s="49"/>
    </row>
    <row r="91" spans="1:2" ht="15.75" customHeight="1">
      <c r="A91" s="36"/>
      <c r="B91" s="49"/>
    </row>
    <row r="92" spans="1:2" ht="15.75" customHeight="1">
      <c r="A92" s="36"/>
      <c r="B92" s="49"/>
    </row>
    <row r="93" spans="1:2" ht="15.75" customHeight="1">
      <c r="A93" s="36"/>
      <c r="B93" s="49"/>
    </row>
    <row r="94" spans="1:2" ht="15.75" customHeight="1">
      <c r="A94" s="36"/>
      <c r="B94" s="49"/>
    </row>
    <row r="95" spans="1:2" ht="15.75" customHeight="1">
      <c r="A95" s="36"/>
      <c r="B95" s="49"/>
    </row>
    <row r="96" spans="1:2" ht="15.75" customHeight="1">
      <c r="A96" s="36"/>
      <c r="B96" s="49"/>
    </row>
    <row r="97" spans="1:2" ht="15.75" customHeight="1">
      <c r="A97" s="36"/>
      <c r="B97" s="49"/>
    </row>
    <row r="98" spans="1:2" ht="15.75" customHeight="1">
      <c r="A98" s="36"/>
      <c r="B98" s="49"/>
    </row>
    <row r="99" spans="1:2" ht="15.75" customHeight="1">
      <c r="A99" s="36"/>
      <c r="B99" s="49"/>
    </row>
    <row r="100" spans="1:2" ht="15.75" customHeight="1">
      <c r="A100" s="36"/>
      <c r="B100" s="49"/>
    </row>
    <row r="101" spans="1:2" ht="15.75" customHeight="1">
      <c r="A101" s="36"/>
      <c r="B101" s="49"/>
    </row>
    <row r="102" spans="1:2" ht="15.75" customHeight="1">
      <c r="A102" s="36"/>
      <c r="B102" s="49"/>
    </row>
    <row r="103" spans="1:2" ht="15.75" customHeight="1">
      <c r="A103" s="36"/>
      <c r="B103" s="49"/>
    </row>
    <row r="104" spans="1:2" ht="15.75" customHeight="1">
      <c r="A104" s="36"/>
      <c r="B104" s="49"/>
    </row>
    <row r="105" spans="1:2" ht="15.75" customHeight="1">
      <c r="A105" s="36"/>
      <c r="B105" s="49"/>
    </row>
    <row r="106" spans="1:2" ht="15.75" customHeight="1">
      <c r="A106" s="36"/>
      <c r="B106" s="49"/>
    </row>
    <row r="107" spans="1:2" ht="15.75" customHeight="1">
      <c r="A107" s="36"/>
      <c r="B107" s="49"/>
    </row>
    <row r="108" spans="1:2" ht="15.75" customHeight="1">
      <c r="A108" s="36"/>
      <c r="B108" s="49"/>
    </row>
    <row r="109" spans="1:2" ht="15.75" customHeight="1">
      <c r="A109" s="36"/>
      <c r="B109" s="49"/>
    </row>
    <row r="110" spans="1:2" ht="15.75" customHeight="1">
      <c r="A110" s="36"/>
      <c r="B110" s="49"/>
    </row>
    <row r="111" spans="1:2" ht="15.75" customHeight="1">
      <c r="A111" s="36"/>
      <c r="B111" s="49"/>
    </row>
    <row r="112" spans="1:2" ht="15.75" customHeight="1">
      <c r="A112" s="36"/>
      <c r="B112" s="49"/>
    </row>
    <row r="113" spans="1:2" ht="15.75" customHeight="1">
      <c r="A113" s="36"/>
      <c r="B113" s="49"/>
    </row>
    <row r="114" spans="1:2" ht="15.75" customHeight="1">
      <c r="A114" s="36"/>
      <c r="B114" s="49"/>
    </row>
    <row r="115" spans="1:2" ht="15.75" customHeight="1">
      <c r="A115" s="36"/>
      <c r="B115" s="49"/>
    </row>
    <row r="116" spans="1:2" ht="15.75" customHeight="1">
      <c r="A116" s="36"/>
      <c r="B116" s="49"/>
    </row>
    <row r="117" spans="1:2" ht="15.75" customHeight="1">
      <c r="A117" s="36"/>
      <c r="B117" s="49"/>
    </row>
    <row r="118" spans="1:2" ht="15.75" customHeight="1">
      <c r="A118" s="36"/>
      <c r="B118" s="49"/>
    </row>
    <row r="119" spans="1:2" ht="15.75" customHeight="1">
      <c r="A119" s="36"/>
      <c r="B119" s="49"/>
    </row>
    <row r="120" spans="1:2" ht="15.75" customHeight="1">
      <c r="A120" s="36"/>
      <c r="B120" s="49"/>
    </row>
    <row r="121" spans="1:2" ht="15.75" customHeight="1">
      <c r="A121" s="36"/>
      <c r="B121" s="49"/>
    </row>
    <row r="122" spans="1:2" ht="15.75" customHeight="1">
      <c r="A122" s="36"/>
      <c r="B122" s="49"/>
    </row>
    <row r="123" spans="1:2" ht="15.75" customHeight="1">
      <c r="A123" s="36"/>
      <c r="B123" s="49"/>
    </row>
    <row r="124" spans="1:2" ht="15.75" customHeight="1">
      <c r="A124" s="36"/>
      <c r="B124" s="49"/>
    </row>
    <row r="125" spans="1:2" ht="15.75" customHeight="1">
      <c r="A125" s="36"/>
      <c r="B125" s="49"/>
    </row>
    <row r="126" spans="1:2" ht="15.75" customHeight="1">
      <c r="A126" s="36"/>
      <c r="B126" s="49"/>
    </row>
    <row r="127" spans="1:2" ht="15.75" customHeight="1">
      <c r="A127" s="36"/>
      <c r="B127" s="49"/>
    </row>
    <row r="128" spans="1:2" ht="15.75" customHeight="1">
      <c r="A128" s="36"/>
      <c r="B128" s="49"/>
    </row>
    <row r="129" spans="1:2" ht="15.75" customHeight="1">
      <c r="A129" s="36"/>
      <c r="B129" s="49"/>
    </row>
    <row r="130" spans="1:2" ht="15.75" customHeight="1">
      <c r="A130" s="36"/>
      <c r="B130" s="49"/>
    </row>
    <row r="131" spans="1:2" ht="15.75" customHeight="1">
      <c r="A131" s="36"/>
      <c r="B131" s="49"/>
    </row>
    <row r="132" spans="1:2" ht="15.75" customHeight="1">
      <c r="A132" s="36"/>
      <c r="B132" s="49"/>
    </row>
    <row r="133" spans="1:2" ht="15.75" customHeight="1">
      <c r="A133" s="36"/>
      <c r="B133" s="49"/>
    </row>
    <row r="134" spans="1:2" ht="15.75" customHeight="1">
      <c r="A134" s="36"/>
      <c r="B134" s="49"/>
    </row>
    <row r="135" spans="1:2" ht="15.75" customHeight="1">
      <c r="A135" s="36"/>
      <c r="B135" s="49"/>
    </row>
    <row r="136" spans="1:2" ht="15.75" customHeight="1">
      <c r="A136" s="36"/>
      <c r="B136" s="49"/>
    </row>
    <row r="137" spans="1:2" ht="15.75" customHeight="1">
      <c r="A137" s="36"/>
      <c r="B137" s="49"/>
    </row>
    <row r="138" spans="1:2" ht="15.75" customHeight="1">
      <c r="A138" s="36"/>
      <c r="B138" s="49"/>
    </row>
    <row r="139" spans="1:2" ht="15.75" customHeight="1">
      <c r="A139" s="36"/>
      <c r="B139" s="49"/>
    </row>
    <row r="140" spans="1:2" ht="15.75" customHeight="1">
      <c r="A140" s="36"/>
      <c r="B140" s="49"/>
    </row>
    <row r="141" spans="1:2" ht="15.75" customHeight="1">
      <c r="A141" s="36"/>
      <c r="B141" s="49"/>
    </row>
    <row r="142" spans="1:2" ht="15.75" customHeight="1">
      <c r="A142" s="36"/>
      <c r="B142" s="49"/>
    </row>
    <row r="143" spans="1:2" ht="15.75" customHeight="1">
      <c r="A143" s="36"/>
      <c r="B143" s="49"/>
    </row>
    <row r="144" spans="1:2" ht="15.75" customHeight="1">
      <c r="A144" s="36"/>
      <c r="B144" s="49"/>
    </row>
    <row r="145" spans="1:2" ht="15.75" customHeight="1">
      <c r="A145" s="36"/>
      <c r="B145" s="49"/>
    </row>
    <row r="146" spans="1:2" ht="15.75" customHeight="1">
      <c r="A146" s="36"/>
      <c r="B146" s="49"/>
    </row>
    <row r="147" spans="1:2" ht="15.75" customHeight="1">
      <c r="A147" s="36"/>
      <c r="B147" s="49"/>
    </row>
    <row r="148" spans="1:2" ht="15.75" customHeight="1">
      <c r="A148" s="36"/>
      <c r="B148" s="49"/>
    </row>
    <row r="149" spans="1:2" ht="15.75" customHeight="1">
      <c r="A149" s="36"/>
      <c r="B149" s="49"/>
    </row>
    <row r="150" spans="1:2" ht="15.75" customHeight="1">
      <c r="A150" s="36"/>
      <c r="B150" s="49"/>
    </row>
    <row r="151" spans="1:2" ht="15.75" customHeight="1">
      <c r="A151" s="36"/>
      <c r="B151" s="49"/>
    </row>
    <row r="152" spans="1:2" ht="15.75" customHeight="1">
      <c r="A152" s="36"/>
      <c r="B152" s="49"/>
    </row>
    <row r="153" spans="1:2" ht="15.75" customHeight="1">
      <c r="A153" s="36"/>
      <c r="B153" s="49"/>
    </row>
    <row r="154" spans="1:2" ht="15.75" customHeight="1">
      <c r="A154" s="36"/>
      <c r="B154" s="49"/>
    </row>
    <row r="155" spans="1:2" ht="15.75" customHeight="1">
      <c r="A155" s="36"/>
      <c r="B155" s="49"/>
    </row>
    <row r="156" spans="1:2" ht="15.75" customHeight="1">
      <c r="A156" s="36"/>
      <c r="B156" s="49"/>
    </row>
    <row r="157" spans="1:2" ht="15.75" customHeight="1">
      <c r="A157" s="36"/>
      <c r="B157" s="49"/>
    </row>
    <row r="158" spans="1:2" ht="15.75" customHeight="1">
      <c r="A158" s="36"/>
      <c r="B158" s="49"/>
    </row>
    <row r="159" spans="1:2" ht="15.75" customHeight="1">
      <c r="A159" s="36"/>
      <c r="B159" s="49"/>
    </row>
    <row r="160" spans="1:2" ht="15.75" customHeight="1">
      <c r="A160" s="36"/>
      <c r="B160" s="49"/>
    </row>
    <row r="161" spans="1:2" ht="15.75" customHeight="1">
      <c r="A161" s="36"/>
      <c r="B161" s="49"/>
    </row>
    <row r="162" spans="1:2" ht="15.75" customHeight="1">
      <c r="A162" s="36"/>
      <c r="B162" s="49"/>
    </row>
    <row r="163" spans="1:2" ht="15.75" customHeight="1">
      <c r="A163" s="36"/>
      <c r="B163" s="49"/>
    </row>
    <row r="164" spans="1:2" ht="15.75" customHeight="1">
      <c r="A164" s="36"/>
      <c r="B164" s="49"/>
    </row>
    <row r="165" spans="1:2" ht="15.75" customHeight="1">
      <c r="A165" s="36"/>
      <c r="B165" s="49"/>
    </row>
    <row r="166" spans="1:2" ht="15.75" customHeight="1">
      <c r="A166" s="36"/>
      <c r="B166" s="49"/>
    </row>
    <row r="167" spans="1:2" ht="15.75" customHeight="1">
      <c r="A167" s="36"/>
      <c r="B167" s="49"/>
    </row>
    <row r="168" spans="1:2" ht="15.75" customHeight="1">
      <c r="A168" s="36"/>
      <c r="B168" s="49"/>
    </row>
    <row r="169" spans="1:2" ht="15.75" customHeight="1">
      <c r="A169" s="36"/>
      <c r="B169" s="49"/>
    </row>
    <row r="170" spans="1:2" ht="15.75" customHeight="1">
      <c r="A170" s="36"/>
      <c r="B170" s="49"/>
    </row>
    <row r="171" spans="1:2" ht="15.75" customHeight="1">
      <c r="A171" s="36"/>
      <c r="B171" s="49"/>
    </row>
    <row r="172" spans="1:2" ht="15.75" customHeight="1">
      <c r="A172" s="36"/>
      <c r="B172" s="49"/>
    </row>
    <row r="173" spans="1:2" ht="15.75" customHeight="1">
      <c r="A173" s="36"/>
      <c r="B173" s="49"/>
    </row>
    <row r="174" spans="1:2" ht="15.75" customHeight="1">
      <c r="A174" s="36"/>
      <c r="B174" s="49"/>
    </row>
    <row r="175" spans="1:2" ht="15.75" customHeight="1">
      <c r="A175" s="36"/>
      <c r="B175" s="49"/>
    </row>
    <row r="176" spans="1:2" ht="15.75" customHeight="1">
      <c r="A176" s="36"/>
      <c r="B176" s="49"/>
    </row>
    <row r="177" spans="1:2" ht="15.75" customHeight="1">
      <c r="A177" s="36"/>
      <c r="B177" s="49"/>
    </row>
    <row r="178" spans="1:2" ht="15.75" customHeight="1">
      <c r="A178" s="36"/>
      <c r="B178" s="49"/>
    </row>
    <row r="179" spans="1:2" ht="15.75" customHeight="1">
      <c r="A179" s="36"/>
      <c r="B179" s="49"/>
    </row>
    <row r="180" spans="1:2" ht="15.75" customHeight="1">
      <c r="A180" s="36"/>
      <c r="B180" s="49"/>
    </row>
    <row r="181" spans="1:2" ht="15.75" customHeight="1">
      <c r="A181" s="36"/>
      <c r="B181" s="49"/>
    </row>
    <row r="182" spans="1:2" ht="15.75" customHeight="1">
      <c r="A182" s="36"/>
      <c r="B182" s="49"/>
    </row>
    <row r="183" spans="1:2" ht="15.75" customHeight="1">
      <c r="A183" s="36"/>
      <c r="B183" s="49"/>
    </row>
    <row r="184" spans="1:2" ht="15.75" customHeight="1">
      <c r="A184" s="36"/>
      <c r="B184" s="49"/>
    </row>
    <row r="185" spans="1:2" ht="15.75" customHeight="1">
      <c r="A185" s="36"/>
      <c r="B185" s="49"/>
    </row>
    <row r="186" spans="1:2" ht="15.75" customHeight="1">
      <c r="A186" s="36"/>
      <c r="B186" s="49"/>
    </row>
    <row r="187" spans="1:2" ht="15.75" customHeight="1">
      <c r="A187" s="36"/>
      <c r="B187" s="49"/>
    </row>
    <row r="188" spans="1:2" ht="15.75" customHeight="1">
      <c r="A188" s="36"/>
      <c r="B188" s="49"/>
    </row>
    <row r="189" spans="1:2" ht="15.75" customHeight="1">
      <c r="A189" s="36"/>
      <c r="B189" s="49"/>
    </row>
    <row r="190" spans="1:2" ht="15.75" customHeight="1">
      <c r="A190" s="36"/>
      <c r="B190" s="49"/>
    </row>
    <row r="191" spans="1:2" ht="15.75" customHeight="1">
      <c r="A191" s="36"/>
      <c r="B191" s="49"/>
    </row>
    <row r="192" spans="1:2" ht="15.75" customHeight="1">
      <c r="A192" s="36"/>
      <c r="B192" s="49"/>
    </row>
    <row r="193" spans="1:2" ht="15.75" customHeight="1">
      <c r="A193" s="36"/>
      <c r="B193" s="49"/>
    </row>
    <row r="194" spans="1:2" ht="15.75" customHeight="1">
      <c r="A194" s="36"/>
      <c r="B194" s="49"/>
    </row>
    <row r="195" spans="1:2" ht="15.75" customHeight="1">
      <c r="A195" s="36"/>
      <c r="B195" s="49"/>
    </row>
    <row r="196" spans="1:2" ht="15.75" customHeight="1">
      <c r="A196" s="36"/>
      <c r="B196" s="49"/>
    </row>
    <row r="197" spans="1:2" ht="15.75" customHeight="1">
      <c r="A197" s="36"/>
      <c r="B197" s="49"/>
    </row>
    <row r="198" spans="1:2" ht="15.75" customHeight="1">
      <c r="A198" s="36"/>
      <c r="B198" s="49"/>
    </row>
    <row r="199" spans="1:2" ht="15.75" customHeight="1">
      <c r="A199" s="36"/>
      <c r="B199" s="49"/>
    </row>
    <row r="200" spans="1:2" ht="15.75" customHeight="1">
      <c r="A200" s="36"/>
      <c r="B200" s="49"/>
    </row>
    <row r="201" spans="1:2" ht="15.75" customHeight="1">
      <c r="A201" s="36"/>
      <c r="B201" s="49"/>
    </row>
    <row r="202" spans="1:2" ht="15.75" customHeight="1">
      <c r="A202" s="36"/>
      <c r="B202" s="49"/>
    </row>
    <row r="203" spans="1:2" ht="15.75" customHeight="1">
      <c r="A203" s="36"/>
      <c r="B203" s="49"/>
    </row>
    <row r="204" spans="1:2" ht="15.75" customHeight="1">
      <c r="A204" s="36"/>
      <c r="B204" s="49"/>
    </row>
    <row r="205" spans="1:2" ht="15.75" customHeight="1">
      <c r="A205" s="36"/>
      <c r="B205" s="49"/>
    </row>
    <row r="206" spans="1:2" ht="15.75" customHeight="1">
      <c r="A206" s="36"/>
      <c r="B206" s="49"/>
    </row>
    <row r="207" spans="1:2" ht="15.75" customHeight="1">
      <c r="A207" s="36"/>
      <c r="B207" s="49"/>
    </row>
    <row r="208" spans="1:2" ht="15.75" customHeight="1">
      <c r="A208" s="36"/>
      <c r="B208" s="49"/>
    </row>
    <row r="209" spans="1:2" ht="15.75" customHeight="1">
      <c r="A209" s="36"/>
      <c r="B209" s="49"/>
    </row>
    <row r="210" spans="1:2" ht="15.75" customHeight="1">
      <c r="A210" s="36"/>
      <c r="B210" s="49"/>
    </row>
    <row r="211" spans="1:2" ht="15.75" customHeight="1">
      <c r="A211" s="36"/>
      <c r="B211" s="49"/>
    </row>
    <row r="212" spans="1:2" ht="15.75" customHeight="1">
      <c r="A212" s="36"/>
      <c r="B212" s="49"/>
    </row>
    <row r="213" spans="1:2" ht="15.75" customHeight="1">
      <c r="A213" s="36"/>
      <c r="B213" s="49"/>
    </row>
    <row r="214" spans="1:2" ht="15.75" customHeight="1">
      <c r="A214" s="36"/>
      <c r="B214" s="49"/>
    </row>
    <row r="215" spans="1:2" ht="15.75" customHeight="1">
      <c r="A215" s="36"/>
      <c r="B215" s="49"/>
    </row>
    <row r="216" spans="1:2" ht="15.75" customHeight="1">
      <c r="A216" s="36"/>
      <c r="B216" s="49"/>
    </row>
    <row r="217" spans="1:2" ht="15.75" customHeight="1">
      <c r="A217" s="36"/>
      <c r="B217" s="49"/>
    </row>
    <row r="218" spans="1:2" ht="15.75" customHeight="1">
      <c r="A218" s="36"/>
      <c r="B218" s="49"/>
    </row>
    <row r="219" spans="1:2" ht="15.75" customHeight="1">
      <c r="A219" s="36"/>
      <c r="B219" s="49"/>
    </row>
    <row r="220" spans="1:2" ht="15.75" customHeight="1">
      <c r="A220" s="36"/>
      <c r="B220" s="49"/>
    </row>
    <row r="221" spans="1:2" ht="15.75" customHeight="1">
      <c r="A221" s="36"/>
      <c r="B221" s="49"/>
    </row>
    <row r="222" spans="1:2" ht="15.75" customHeight="1">
      <c r="A222" s="36"/>
      <c r="B222" s="49"/>
    </row>
    <row r="223" spans="1:2" ht="15.75" customHeight="1">
      <c r="A223" s="36"/>
      <c r="B223" s="49"/>
    </row>
    <row r="224" spans="1:2" ht="15.75" customHeight="1">
      <c r="A224" s="36"/>
      <c r="B224" s="49"/>
    </row>
    <row r="225" spans="1:2" ht="15.75" customHeight="1">
      <c r="A225" s="36"/>
      <c r="B225" s="49"/>
    </row>
    <row r="226" spans="1:2" ht="15.75" customHeight="1">
      <c r="A226" s="36"/>
      <c r="B226" s="49"/>
    </row>
    <row r="227" spans="1:2" ht="15.75" customHeight="1">
      <c r="A227" s="36"/>
      <c r="B227" s="49"/>
    </row>
    <row r="228" spans="1:2" ht="15.75" customHeight="1">
      <c r="A228" s="36"/>
      <c r="B228" s="49"/>
    </row>
    <row r="229" spans="1:2" ht="15.75" customHeight="1">
      <c r="A229" s="36"/>
      <c r="B229" s="49"/>
    </row>
    <row r="230" spans="1:2" ht="15.75" customHeight="1">
      <c r="A230" s="36"/>
      <c r="B230" s="49"/>
    </row>
    <row r="231" spans="1:2" ht="15.75" customHeight="1">
      <c r="A231" s="36"/>
      <c r="B231" s="49"/>
    </row>
    <row r="232" spans="1:2" ht="15.75" customHeight="1">
      <c r="A232" s="36"/>
      <c r="B232" s="49"/>
    </row>
    <row r="233" spans="1:2" ht="15.75" customHeight="1">
      <c r="A233" s="36"/>
      <c r="B233" s="49"/>
    </row>
    <row r="234" spans="1:2" ht="15.75" customHeight="1">
      <c r="A234" s="36"/>
      <c r="B234" s="49"/>
    </row>
    <row r="235" spans="1:2" ht="15.75" customHeight="1">
      <c r="A235" s="36"/>
      <c r="B235" s="49"/>
    </row>
    <row r="236" spans="1:2" ht="15.75" customHeight="1">
      <c r="A236" s="36"/>
      <c r="B236" s="49"/>
    </row>
    <row r="237" spans="1:2" ht="15.75" customHeight="1">
      <c r="A237" s="36"/>
      <c r="B237" s="49"/>
    </row>
    <row r="238" spans="1:2" ht="15.75" customHeight="1">
      <c r="A238" s="36"/>
      <c r="B238" s="49"/>
    </row>
    <row r="239" spans="1:2" ht="15.75" customHeight="1">
      <c r="A239" s="36"/>
      <c r="B239" s="49"/>
    </row>
    <row r="240" spans="1:2" ht="15.75" customHeight="1">
      <c r="A240" s="36"/>
      <c r="B240" s="49"/>
    </row>
    <row r="241" spans="1:2" ht="15.75" customHeight="1">
      <c r="A241" s="36"/>
      <c r="B241" s="49"/>
    </row>
    <row r="242" spans="1:2" ht="15.75" customHeight="1">
      <c r="A242" s="36"/>
      <c r="B242" s="49"/>
    </row>
    <row r="243" spans="1:2" ht="15.75" customHeight="1">
      <c r="A243" s="36"/>
      <c r="B243" s="49"/>
    </row>
    <row r="244" spans="1:2" ht="15.75" customHeight="1">
      <c r="A244" s="36"/>
      <c r="B244" s="49"/>
    </row>
    <row r="245" spans="1:2" ht="15.75" customHeight="1">
      <c r="A245" s="36"/>
      <c r="B245" s="49"/>
    </row>
    <row r="246" spans="1:2" ht="15.75" customHeight="1">
      <c r="A246" s="36"/>
      <c r="B246" s="49"/>
    </row>
    <row r="247" spans="1:2" ht="15.75" customHeight="1">
      <c r="A247" s="36"/>
      <c r="B247" s="49"/>
    </row>
    <row r="248" spans="1:2" ht="15.75" customHeight="1">
      <c r="A248" s="36"/>
      <c r="B248" s="49"/>
    </row>
    <row r="249" spans="1:2" ht="15.75" customHeight="1">
      <c r="A249" s="36"/>
      <c r="B249" s="49"/>
    </row>
    <row r="250" spans="1:2" ht="15.75" customHeight="1">
      <c r="A250" s="36"/>
      <c r="B250" s="49"/>
    </row>
    <row r="251" spans="1:2" ht="15.75" customHeight="1">
      <c r="A251" s="36"/>
      <c r="B251" s="49"/>
    </row>
    <row r="252" spans="1:2" ht="15.75" customHeight="1">
      <c r="A252" s="36"/>
      <c r="B252" s="49"/>
    </row>
    <row r="253" spans="1:2" ht="15.75" customHeight="1">
      <c r="A253" s="36"/>
      <c r="B253" s="49"/>
    </row>
    <row r="254" spans="1:2" ht="15.75" customHeight="1">
      <c r="A254" s="36"/>
      <c r="B254" s="49"/>
    </row>
    <row r="255" spans="1:2" ht="15.75" customHeight="1">
      <c r="A255" s="36"/>
      <c r="B255" s="49"/>
    </row>
    <row r="256" spans="1:2" ht="15.75" customHeight="1">
      <c r="A256" s="36"/>
      <c r="B256" s="49"/>
    </row>
    <row r="257" spans="1:2" ht="15.75" customHeight="1">
      <c r="A257" s="36"/>
      <c r="B257" s="49"/>
    </row>
    <row r="258" spans="1:2" ht="15.75" customHeight="1">
      <c r="A258" s="36"/>
      <c r="B258" s="49"/>
    </row>
    <row r="259" spans="1:2" ht="15.75" customHeight="1">
      <c r="A259" s="36"/>
      <c r="B259" s="49"/>
    </row>
    <row r="260" spans="1:2" ht="15.75" customHeight="1">
      <c r="A260" s="36"/>
      <c r="B260" s="49"/>
    </row>
    <row r="261" spans="1:2" ht="15.75" customHeight="1">
      <c r="A261" s="36"/>
      <c r="B261" s="49"/>
    </row>
    <row r="262" spans="1:2" ht="15.75" customHeight="1">
      <c r="A262" s="36"/>
      <c r="B262" s="49"/>
    </row>
    <row r="263" spans="1:2" ht="15.75" customHeight="1">
      <c r="A263" s="36"/>
      <c r="B263" s="49"/>
    </row>
    <row r="264" spans="1:2" ht="15.75" customHeight="1">
      <c r="A264" s="36"/>
      <c r="B264" s="49"/>
    </row>
    <row r="265" spans="1:2" ht="15.75" customHeight="1">
      <c r="A265" s="36"/>
      <c r="B265" s="49"/>
    </row>
    <row r="266" spans="1:2" ht="15.75" customHeight="1">
      <c r="A266" s="36"/>
      <c r="B266" s="49"/>
    </row>
    <row r="267" spans="1:2" ht="15.75" customHeight="1">
      <c r="A267" s="36"/>
      <c r="B267" s="49"/>
    </row>
    <row r="268" spans="1:2" ht="15.75" customHeight="1">
      <c r="A268" s="36"/>
      <c r="B268" s="49"/>
    </row>
    <row r="269" spans="1:2" ht="15.75" customHeight="1">
      <c r="A269" s="36"/>
      <c r="B269" s="49"/>
    </row>
    <row r="270" spans="1:2" ht="15.75" customHeight="1">
      <c r="A270" s="36"/>
      <c r="B270" s="49"/>
    </row>
    <row r="271" spans="1:2" ht="15.75" customHeight="1">
      <c r="A271" s="36"/>
      <c r="B271" s="49"/>
    </row>
    <row r="272" spans="1:2" ht="15.75" customHeight="1">
      <c r="A272" s="36"/>
      <c r="B272" s="49"/>
    </row>
    <row r="273" spans="1:2" ht="15.75" customHeight="1">
      <c r="A273" s="36"/>
      <c r="B273" s="49"/>
    </row>
    <row r="274" spans="1:2" ht="15.75" customHeight="1">
      <c r="A274" s="36"/>
      <c r="B274" s="49"/>
    </row>
    <row r="275" spans="1:2" ht="15.75" customHeight="1">
      <c r="A275" s="36"/>
      <c r="B275" s="49"/>
    </row>
    <row r="276" spans="1:2" ht="15.75" customHeight="1">
      <c r="A276" s="36"/>
      <c r="B276" s="49"/>
    </row>
    <row r="277" spans="1:2" ht="15.75" customHeight="1">
      <c r="A277" s="36"/>
      <c r="B277" s="49"/>
    </row>
    <row r="278" spans="1:2" ht="15.75" customHeight="1">
      <c r="A278" s="36"/>
      <c r="B278" s="49"/>
    </row>
    <row r="279" spans="1:2" ht="15.75" customHeight="1">
      <c r="A279" s="36"/>
      <c r="B279" s="49"/>
    </row>
    <row r="280" spans="1:2" ht="15.75" customHeight="1">
      <c r="A280" s="36"/>
      <c r="B280" s="49"/>
    </row>
    <row r="281" spans="1:2" ht="15.75" customHeight="1">
      <c r="A281" s="36"/>
      <c r="B281" s="49"/>
    </row>
    <row r="282" spans="1:2" ht="15.75" customHeight="1">
      <c r="A282" s="36"/>
      <c r="B282" s="49"/>
    </row>
    <row r="283" spans="1:2" ht="15.75" customHeight="1">
      <c r="A283" s="36"/>
      <c r="B283" s="49"/>
    </row>
    <row r="284" spans="1:2" ht="15.75" customHeight="1">
      <c r="A284" s="36"/>
      <c r="B284" s="49"/>
    </row>
    <row r="285" spans="1:2" ht="15.75" customHeight="1">
      <c r="A285" s="36"/>
      <c r="B285" s="49"/>
    </row>
    <row r="286" spans="1:2" ht="15.75" customHeight="1">
      <c r="A286" s="36"/>
      <c r="B286" s="49"/>
    </row>
    <row r="287" spans="1:2" ht="15.75" customHeight="1">
      <c r="A287" s="36"/>
      <c r="B287" s="49"/>
    </row>
    <row r="288" spans="1:2" ht="15.75" customHeight="1">
      <c r="A288" s="36"/>
      <c r="B288" s="49"/>
    </row>
    <row r="289" spans="1:2" ht="15.75" customHeight="1">
      <c r="A289" s="36"/>
      <c r="B289" s="49"/>
    </row>
    <row r="290" spans="1:2" ht="15.75" customHeight="1">
      <c r="A290" s="36"/>
      <c r="B290" s="49"/>
    </row>
    <row r="291" spans="1:2" ht="15.75" customHeight="1">
      <c r="A291" s="36"/>
      <c r="B291" s="49"/>
    </row>
    <row r="292" spans="1:2" ht="15.75" customHeight="1">
      <c r="A292" s="36"/>
      <c r="B292" s="49"/>
    </row>
    <row r="293" spans="1:2" ht="15.75" customHeight="1">
      <c r="A293" s="36"/>
      <c r="B293" s="49"/>
    </row>
    <row r="294" spans="1:2" ht="15.75" customHeight="1">
      <c r="A294" s="36"/>
      <c r="B294" s="49"/>
    </row>
    <row r="295" spans="1:2" ht="15.75" customHeight="1">
      <c r="A295" s="36"/>
      <c r="B295" s="49"/>
    </row>
    <row r="296" spans="1:2" ht="15.75" customHeight="1">
      <c r="A296" s="36"/>
      <c r="B296" s="49"/>
    </row>
    <row r="297" spans="1:2" ht="15.75" customHeight="1">
      <c r="A297" s="36"/>
      <c r="B297" s="49"/>
    </row>
    <row r="298" spans="1:2" ht="15.75" customHeight="1">
      <c r="A298" s="36"/>
      <c r="B298" s="49"/>
    </row>
    <row r="299" spans="1:2" ht="15.75" customHeight="1">
      <c r="A299" s="36"/>
      <c r="B299" s="49"/>
    </row>
    <row r="300" spans="1:2" ht="15.75" customHeight="1">
      <c r="A300" s="36"/>
      <c r="B300" s="49"/>
    </row>
    <row r="301" spans="1:2" ht="15.75" customHeight="1">
      <c r="A301" s="36"/>
      <c r="B301" s="49"/>
    </row>
    <row r="302" spans="1:2" ht="15.75" customHeight="1">
      <c r="A302" s="36"/>
      <c r="B302" s="49"/>
    </row>
    <row r="303" spans="1:2" ht="15.75" customHeight="1">
      <c r="A303" s="36"/>
      <c r="B303" s="49"/>
    </row>
    <row r="304" spans="1:2" ht="15.75" customHeight="1">
      <c r="A304" s="36"/>
      <c r="B304" s="49"/>
    </row>
    <row r="305" spans="1:2" ht="15.75" customHeight="1">
      <c r="A305" s="36"/>
      <c r="B305" s="49"/>
    </row>
    <row r="306" spans="1:2" ht="15.75" customHeight="1">
      <c r="A306" s="36"/>
      <c r="B306" s="49"/>
    </row>
    <row r="307" spans="1:2" ht="15.75" customHeight="1">
      <c r="A307" s="36"/>
      <c r="B307" s="49"/>
    </row>
    <row r="308" spans="1:2" ht="15.75" customHeight="1">
      <c r="A308" s="36"/>
      <c r="B308" s="49"/>
    </row>
    <row r="309" spans="1:2" ht="15.75" customHeight="1">
      <c r="A309" s="36"/>
      <c r="B309" s="49"/>
    </row>
    <row r="310" spans="1:2" ht="15.75" customHeight="1">
      <c r="A310" s="36"/>
      <c r="B310" s="49"/>
    </row>
    <row r="311" spans="1:2" ht="15.75" customHeight="1">
      <c r="A311" s="36"/>
      <c r="B311" s="49"/>
    </row>
    <row r="312" spans="1:2" ht="15.75" customHeight="1">
      <c r="A312" s="36"/>
      <c r="B312" s="49"/>
    </row>
    <row r="313" spans="1:2" ht="15.75" customHeight="1">
      <c r="A313" s="36"/>
      <c r="B313" s="49"/>
    </row>
    <row r="314" spans="1:2" ht="15.75" customHeight="1">
      <c r="A314" s="36"/>
      <c r="B314" s="49"/>
    </row>
    <row r="315" spans="1:2" ht="15.75" customHeight="1">
      <c r="A315" s="36"/>
      <c r="B315" s="49"/>
    </row>
    <row r="316" spans="1:2" ht="15.75" customHeight="1">
      <c r="A316" s="36"/>
      <c r="B316" s="49"/>
    </row>
    <row r="317" spans="1:2" ht="15.75" customHeight="1">
      <c r="A317" s="36"/>
      <c r="B317" s="49"/>
    </row>
    <row r="318" spans="1:2" ht="15.75" customHeight="1">
      <c r="A318" s="36"/>
      <c r="B318" s="49"/>
    </row>
    <row r="319" spans="1:2" ht="15.75" customHeight="1">
      <c r="A319" s="36"/>
      <c r="B319" s="49"/>
    </row>
    <row r="320" spans="1:2" ht="15.75" customHeight="1">
      <c r="A320" s="36"/>
      <c r="B320" s="49"/>
    </row>
    <row r="321" spans="1:2" ht="15.75" customHeight="1">
      <c r="A321" s="36"/>
      <c r="B321" s="49"/>
    </row>
    <row r="322" spans="1:2" ht="15.75" customHeight="1">
      <c r="A322" s="36"/>
      <c r="B322" s="49"/>
    </row>
    <row r="323" spans="1:2" ht="15.75" customHeight="1">
      <c r="A323" s="36"/>
      <c r="B323" s="49"/>
    </row>
    <row r="324" spans="1:2" ht="15.75" customHeight="1">
      <c r="A324" s="36"/>
      <c r="B324" s="49"/>
    </row>
    <row r="325" spans="1:2" ht="15.75" customHeight="1">
      <c r="A325" s="36"/>
      <c r="B325" s="49"/>
    </row>
    <row r="326" spans="1:2" ht="15.75" customHeight="1">
      <c r="A326" s="36"/>
      <c r="B326" s="49"/>
    </row>
    <row r="327" spans="1:2" ht="15.75" customHeight="1">
      <c r="A327" s="36"/>
      <c r="B327" s="49"/>
    </row>
    <row r="328" spans="1:2" ht="15.75" customHeight="1">
      <c r="A328" s="36"/>
      <c r="B328" s="49"/>
    </row>
    <row r="329" spans="1:2" ht="15.75" customHeight="1">
      <c r="A329" s="36"/>
      <c r="B329" s="49"/>
    </row>
    <row r="330" spans="1:2" ht="15.75" customHeight="1">
      <c r="A330" s="36"/>
      <c r="B330" s="49"/>
    </row>
    <row r="331" spans="1:2" ht="15.75" customHeight="1">
      <c r="A331" s="36"/>
      <c r="B331" s="49"/>
    </row>
    <row r="332" spans="1:2" ht="15.75" customHeight="1">
      <c r="A332" s="36"/>
      <c r="B332" s="49"/>
    </row>
    <row r="333" spans="1:2" ht="15.75" customHeight="1">
      <c r="A333" s="36"/>
      <c r="B333" s="49"/>
    </row>
    <row r="334" spans="1:2" ht="15.75" customHeight="1">
      <c r="A334" s="36"/>
      <c r="B334" s="49"/>
    </row>
    <row r="335" spans="1:2" ht="15.75" customHeight="1">
      <c r="A335" s="36"/>
      <c r="B335" s="49"/>
    </row>
    <row r="336" spans="1:2" ht="15.75" customHeight="1">
      <c r="A336" s="36"/>
      <c r="B336" s="49"/>
    </row>
    <row r="337" spans="1:2" ht="15.75" customHeight="1">
      <c r="A337" s="36"/>
      <c r="B337" s="49"/>
    </row>
    <row r="338" spans="1:2" ht="15.75" customHeight="1">
      <c r="A338" s="36"/>
      <c r="B338" s="49"/>
    </row>
    <row r="339" spans="1:2" ht="15.75" customHeight="1">
      <c r="A339" s="36"/>
      <c r="B339" s="49"/>
    </row>
    <row r="340" spans="1:2" ht="15.75" customHeight="1">
      <c r="A340" s="36"/>
      <c r="B340" s="49"/>
    </row>
    <row r="341" spans="1:2" ht="15.75" customHeight="1">
      <c r="A341" s="36"/>
      <c r="B341" s="49"/>
    </row>
    <row r="342" spans="1:2" ht="15.75" customHeight="1">
      <c r="A342" s="36"/>
      <c r="B342" s="49"/>
    </row>
    <row r="343" spans="1:2" ht="15.75" customHeight="1">
      <c r="A343" s="36"/>
      <c r="B343" s="49"/>
    </row>
    <row r="344" spans="1:2" ht="15.75" customHeight="1">
      <c r="A344" s="36"/>
      <c r="B344" s="49"/>
    </row>
    <row r="345" spans="1:2" ht="15.75" customHeight="1">
      <c r="A345" s="36"/>
      <c r="B345" s="49"/>
    </row>
    <row r="346" spans="1:2" ht="15.75" customHeight="1">
      <c r="A346" s="36"/>
      <c r="B346" s="49"/>
    </row>
    <row r="347" spans="1:2" ht="15.75" customHeight="1">
      <c r="A347" s="36"/>
      <c r="B347" s="49"/>
    </row>
    <row r="348" spans="1:2" ht="15.75" customHeight="1">
      <c r="A348" s="36"/>
      <c r="B348" s="49"/>
    </row>
    <row r="349" spans="1:2" ht="15.75" customHeight="1">
      <c r="A349" s="36"/>
      <c r="B349" s="49"/>
    </row>
    <row r="350" spans="1:2" ht="15.75" customHeight="1">
      <c r="A350" s="36"/>
      <c r="B350" s="49"/>
    </row>
    <row r="351" spans="1:2" ht="15.75" customHeight="1">
      <c r="A351" s="36"/>
      <c r="B351" s="49"/>
    </row>
    <row r="352" spans="1:2" ht="15.75" customHeight="1">
      <c r="A352" s="36"/>
      <c r="B352" s="49"/>
    </row>
    <row r="353" spans="1:2" ht="15.75" customHeight="1">
      <c r="A353" s="36"/>
      <c r="B353" s="49"/>
    </row>
    <row r="354" spans="1:2" ht="15.75" customHeight="1">
      <c r="A354" s="36"/>
      <c r="B354" s="49"/>
    </row>
    <row r="355" spans="1:2" ht="15.75" customHeight="1">
      <c r="A355" s="36"/>
      <c r="B355" s="49"/>
    </row>
    <row r="356" spans="1:2" ht="15.75" customHeight="1">
      <c r="A356" s="36"/>
      <c r="B356" s="49"/>
    </row>
    <row r="357" spans="1:2" ht="15.75" customHeight="1">
      <c r="A357" s="36"/>
      <c r="B357" s="49"/>
    </row>
    <row r="358" spans="1:2" ht="15.75" customHeight="1">
      <c r="A358" s="36"/>
      <c r="B358" s="49"/>
    </row>
    <row r="359" spans="1:2" ht="15.75" customHeight="1">
      <c r="A359" s="36"/>
      <c r="B359" s="49"/>
    </row>
    <row r="360" spans="1:2" ht="15.75" customHeight="1">
      <c r="A360" s="36"/>
      <c r="B360" s="49"/>
    </row>
    <row r="361" spans="1:2" ht="15.75" customHeight="1">
      <c r="A361" s="36"/>
      <c r="B361" s="49"/>
    </row>
    <row r="362" spans="1:2" ht="15.75" customHeight="1">
      <c r="A362" s="36"/>
      <c r="B362" s="49"/>
    </row>
    <row r="363" spans="1:2" ht="15.75" customHeight="1">
      <c r="A363" s="36"/>
      <c r="B363" s="49"/>
    </row>
    <row r="364" spans="1:2" ht="15.75" customHeight="1">
      <c r="A364" s="36"/>
      <c r="B364" s="49"/>
    </row>
    <row r="365" spans="1:2" ht="15.75" customHeight="1">
      <c r="A365" s="36"/>
      <c r="B365" s="49"/>
    </row>
    <row r="366" spans="1:2" ht="15.75" customHeight="1">
      <c r="A366" s="36"/>
      <c r="B366" s="49"/>
    </row>
    <row r="367" spans="1:2" ht="15.75" customHeight="1">
      <c r="A367" s="36"/>
      <c r="B367" s="49"/>
    </row>
    <row r="368" spans="1:2" ht="15.75" customHeight="1">
      <c r="A368" s="36"/>
      <c r="B368" s="49"/>
    </row>
    <row r="369" spans="1:2" ht="15.75" customHeight="1">
      <c r="A369" s="36"/>
      <c r="B369" s="49"/>
    </row>
    <row r="370" spans="1:2" ht="15.75" customHeight="1">
      <c r="A370" s="36"/>
      <c r="B370" s="49"/>
    </row>
    <row r="371" spans="1:2" ht="15.75" customHeight="1">
      <c r="A371" s="36"/>
      <c r="B371" s="49"/>
    </row>
    <row r="372" spans="1:2" ht="15.75" customHeight="1">
      <c r="A372" s="36"/>
      <c r="B372" s="49"/>
    </row>
    <row r="373" spans="1:2" ht="15.75" customHeight="1">
      <c r="A373" s="36"/>
      <c r="B373" s="49"/>
    </row>
    <row r="374" spans="1:2" ht="15.75" customHeight="1">
      <c r="A374" s="36"/>
      <c r="B374" s="49"/>
    </row>
    <row r="375" spans="1:2" ht="15.75" customHeight="1">
      <c r="A375" s="36"/>
      <c r="B375" s="49"/>
    </row>
    <row r="376" spans="1:2" ht="15.75" customHeight="1">
      <c r="A376" s="36"/>
      <c r="B376" s="49"/>
    </row>
    <row r="377" spans="1:2" ht="15.75" customHeight="1">
      <c r="A377" s="36"/>
      <c r="B377" s="49"/>
    </row>
    <row r="378" spans="1:2" ht="15.75" customHeight="1">
      <c r="A378" s="36"/>
      <c r="B378" s="49"/>
    </row>
    <row r="379" spans="1:2" ht="15.75" customHeight="1">
      <c r="A379" s="36"/>
      <c r="B379" s="49"/>
    </row>
    <row r="380" spans="1:2" ht="15.75" customHeight="1">
      <c r="A380" s="36"/>
      <c r="B380" s="49"/>
    </row>
    <row r="381" spans="1:2" ht="15.75" customHeight="1">
      <c r="A381" s="36"/>
      <c r="B381" s="49"/>
    </row>
    <row r="382" spans="1:2" ht="15.75" customHeight="1">
      <c r="A382" s="36"/>
      <c r="B382" s="49"/>
    </row>
    <row r="383" spans="1:2" ht="15.75" customHeight="1">
      <c r="A383" s="36"/>
      <c r="B383" s="49"/>
    </row>
    <row r="384" spans="1:2" ht="15.75" customHeight="1">
      <c r="A384" s="36"/>
      <c r="B384" s="49"/>
    </row>
    <row r="385" spans="1:2" ht="15.75" customHeight="1">
      <c r="A385" s="36"/>
      <c r="B385" s="49"/>
    </row>
    <row r="386" spans="1:2" ht="15.75" customHeight="1">
      <c r="A386" s="36"/>
      <c r="B386" s="49"/>
    </row>
    <row r="387" spans="1:2" ht="15.75" customHeight="1">
      <c r="A387" s="36"/>
      <c r="B387" s="49"/>
    </row>
    <row r="388" spans="1:2" ht="15.75" customHeight="1">
      <c r="A388" s="36"/>
      <c r="B388" s="49"/>
    </row>
    <row r="389" spans="1:2" ht="15.75" customHeight="1">
      <c r="A389" s="36"/>
      <c r="B389" s="49"/>
    </row>
    <row r="390" spans="1:2" ht="15.75" customHeight="1">
      <c r="A390" s="36"/>
      <c r="B390" s="49"/>
    </row>
    <row r="391" spans="1:2" ht="15.75" customHeight="1">
      <c r="A391" s="36"/>
      <c r="B391" s="49"/>
    </row>
    <row r="392" spans="1:2" ht="15.75" customHeight="1">
      <c r="A392" s="36"/>
      <c r="B392" s="49"/>
    </row>
    <row r="393" spans="1:2" ht="15.75" customHeight="1">
      <c r="A393" s="36"/>
      <c r="B393" s="49"/>
    </row>
    <row r="394" spans="1:2" ht="15.75" customHeight="1">
      <c r="A394" s="36"/>
      <c r="B394" s="49"/>
    </row>
    <row r="395" spans="1:2" ht="15.75" customHeight="1">
      <c r="A395" s="36"/>
      <c r="B395" s="49"/>
    </row>
    <row r="396" spans="1:2" ht="15.75" customHeight="1">
      <c r="A396" s="36"/>
      <c r="B396" s="49"/>
    </row>
    <row r="397" spans="1:2" ht="15.75" customHeight="1">
      <c r="A397" s="36"/>
      <c r="B397" s="49"/>
    </row>
    <row r="398" spans="1:2" ht="15.75" customHeight="1">
      <c r="A398" s="36"/>
      <c r="B398" s="49"/>
    </row>
    <row r="399" spans="1:2" ht="15.75" customHeight="1">
      <c r="A399" s="36"/>
      <c r="B399" s="49"/>
    </row>
    <row r="400" spans="1:2" ht="15.75" customHeight="1">
      <c r="A400" s="36"/>
      <c r="B400" s="49"/>
    </row>
    <row r="401" spans="1:2" ht="15.75" customHeight="1">
      <c r="A401" s="36"/>
      <c r="B401" s="49"/>
    </row>
    <row r="402" spans="1:2" ht="15.75" customHeight="1">
      <c r="A402" s="36"/>
      <c r="B402" s="49"/>
    </row>
    <row r="403" spans="1:2" ht="15.75" customHeight="1">
      <c r="A403" s="36"/>
      <c r="B403" s="49"/>
    </row>
    <row r="404" spans="1:2" ht="15.75" customHeight="1">
      <c r="A404" s="36"/>
      <c r="B404" s="49"/>
    </row>
    <row r="405" spans="1:2" ht="15.75" customHeight="1">
      <c r="A405" s="36"/>
      <c r="B405" s="49"/>
    </row>
    <row r="406" spans="1:2" ht="15.75" customHeight="1">
      <c r="A406" s="36"/>
      <c r="B406" s="49"/>
    </row>
    <row r="407" spans="1:2" ht="15.75" customHeight="1">
      <c r="A407" s="36"/>
      <c r="B407" s="49"/>
    </row>
    <row r="408" spans="1:2" ht="15.75" customHeight="1">
      <c r="A408" s="36"/>
      <c r="B408" s="49"/>
    </row>
    <row r="409" spans="1:2" ht="15.75" customHeight="1">
      <c r="A409" s="36"/>
      <c r="B409" s="49"/>
    </row>
    <row r="410" spans="1:2" ht="15.75" customHeight="1">
      <c r="A410" s="36"/>
      <c r="B410" s="49"/>
    </row>
    <row r="411" spans="1:2" ht="15.75" customHeight="1">
      <c r="A411" s="36"/>
      <c r="B411" s="49"/>
    </row>
    <row r="412" spans="1:2" ht="15.75" customHeight="1">
      <c r="A412" s="36"/>
      <c r="B412" s="49"/>
    </row>
    <row r="413" spans="1:2" ht="15.75" customHeight="1">
      <c r="A413" s="36"/>
      <c r="B413" s="49"/>
    </row>
    <row r="414" spans="1:2" ht="15.75" customHeight="1">
      <c r="A414" s="36"/>
      <c r="B414" s="49"/>
    </row>
    <row r="415" spans="1:2" ht="15.75" customHeight="1">
      <c r="A415" s="36"/>
      <c r="B415" s="49"/>
    </row>
    <row r="416" spans="1:2" ht="15.75" customHeight="1">
      <c r="A416" s="36"/>
      <c r="B416" s="49"/>
    </row>
    <row r="417" spans="1:2" ht="15.75" customHeight="1">
      <c r="A417" s="36"/>
      <c r="B417" s="49"/>
    </row>
    <row r="418" spans="1:2" ht="15.75" customHeight="1">
      <c r="A418" s="36"/>
      <c r="B418" s="49"/>
    </row>
    <row r="419" spans="1:2" ht="15.75" customHeight="1">
      <c r="A419" s="36"/>
      <c r="B419" s="49"/>
    </row>
    <row r="420" spans="1:2" ht="15.75" customHeight="1">
      <c r="A420" s="36"/>
      <c r="B420" s="49"/>
    </row>
    <row r="421" spans="1:2" ht="15.75" customHeight="1">
      <c r="A421" s="36"/>
      <c r="B421" s="49"/>
    </row>
    <row r="422" spans="1:2" ht="15.75" customHeight="1">
      <c r="A422" s="36"/>
      <c r="B422" s="49"/>
    </row>
    <row r="423" spans="1:2" ht="15.75" customHeight="1">
      <c r="A423" s="36"/>
      <c r="B423" s="49"/>
    </row>
    <row r="424" spans="1:2" ht="15.75" customHeight="1">
      <c r="A424" s="36"/>
      <c r="B424" s="49"/>
    </row>
    <row r="425" spans="1:2" ht="15.75" customHeight="1">
      <c r="A425" s="36"/>
      <c r="B425" s="49"/>
    </row>
    <row r="426" spans="1:2" ht="15.75" customHeight="1">
      <c r="A426" s="36"/>
      <c r="B426" s="49"/>
    </row>
    <row r="427" spans="1:2" ht="15.75" customHeight="1">
      <c r="A427" s="36"/>
      <c r="B427" s="49"/>
    </row>
    <row r="428" spans="1:2" ht="15.75" customHeight="1">
      <c r="A428" s="36"/>
      <c r="B428" s="49"/>
    </row>
    <row r="429" spans="1:2" ht="15.75" customHeight="1">
      <c r="A429" s="36"/>
      <c r="B429" s="49"/>
    </row>
    <row r="430" spans="1:2" ht="15.75" customHeight="1">
      <c r="A430" s="36"/>
      <c r="B430" s="49"/>
    </row>
    <row r="431" spans="1:2" ht="15.75" customHeight="1">
      <c r="A431" s="36"/>
      <c r="B431" s="49"/>
    </row>
    <row r="432" spans="1:2" ht="15.75" customHeight="1">
      <c r="A432" s="36"/>
      <c r="B432" s="49"/>
    </row>
    <row r="433" spans="1:2" ht="15.75" customHeight="1">
      <c r="A433" s="36"/>
      <c r="B433" s="49"/>
    </row>
    <row r="434" spans="1:2" ht="15.75" customHeight="1">
      <c r="A434" s="36"/>
      <c r="B434" s="49"/>
    </row>
    <row r="435" spans="1:2" ht="15.75" customHeight="1">
      <c r="A435" s="36"/>
      <c r="B435" s="49"/>
    </row>
    <row r="436" spans="1:2" ht="15.75" customHeight="1">
      <c r="A436" s="36"/>
      <c r="B436" s="49"/>
    </row>
    <row r="437" spans="1:2" ht="15.75" customHeight="1">
      <c r="A437" s="36"/>
      <c r="B437" s="49"/>
    </row>
    <row r="438" spans="1:2" ht="15.75" customHeight="1">
      <c r="A438" s="36"/>
      <c r="B438" s="49"/>
    </row>
    <row r="439" spans="1:2" ht="15.75" customHeight="1">
      <c r="A439" s="36"/>
      <c r="B439" s="49"/>
    </row>
    <row r="440" spans="1:2" ht="15.75" customHeight="1">
      <c r="A440" s="36"/>
      <c r="B440" s="49"/>
    </row>
    <row r="441" spans="1:2" ht="15.75" customHeight="1">
      <c r="A441" s="36"/>
      <c r="B441" s="49"/>
    </row>
    <row r="442" spans="1:2" ht="15.75" customHeight="1">
      <c r="A442" s="36"/>
      <c r="B442" s="49"/>
    </row>
    <row r="443" spans="1:2" ht="15.75" customHeight="1">
      <c r="A443" s="36"/>
      <c r="B443" s="49"/>
    </row>
    <row r="444" spans="1:2" ht="15.75" customHeight="1">
      <c r="A444" s="36"/>
      <c r="B444" s="49"/>
    </row>
    <row r="445" spans="1:2" ht="15.75" customHeight="1">
      <c r="A445" s="36"/>
      <c r="B445" s="49"/>
    </row>
    <row r="446" spans="1:2" ht="15.75" customHeight="1">
      <c r="A446" s="36"/>
      <c r="B446" s="49"/>
    </row>
    <row r="447" spans="1:2" ht="15.75" customHeight="1">
      <c r="A447" s="36"/>
      <c r="B447" s="49"/>
    </row>
    <row r="448" spans="1:2" ht="15.75" customHeight="1">
      <c r="A448" s="36"/>
      <c r="B448" s="49"/>
    </row>
    <row r="449" spans="1:2" ht="15.75" customHeight="1">
      <c r="A449" s="36"/>
      <c r="B449" s="49"/>
    </row>
    <row r="450" spans="1:2" ht="15.75" customHeight="1">
      <c r="A450" s="36"/>
      <c r="B450" s="49"/>
    </row>
    <row r="451" spans="1:2" ht="15.75" customHeight="1">
      <c r="A451" s="36"/>
      <c r="B451" s="49"/>
    </row>
    <row r="452" spans="1:2" ht="15.75" customHeight="1">
      <c r="A452" s="36"/>
      <c r="B452" s="49"/>
    </row>
    <row r="453" spans="1:2" ht="15.75" customHeight="1">
      <c r="A453" s="36"/>
      <c r="B453" s="49"/>
    </row>
    <row r="454" spans="1:2" ht="15.75" customHeight="1">
      <c r="A454" s="36"/>
      <c r="B454" s="49"/>
    </row>
    <row r="455" spans="1:2" ht="15.75" customHeight="1">
      <c r="A455" s="36"/>
      <c r="B455" s="49"/>
    </row>
    <row r="456" spans="1:2" ht="15.75" customHeight="1">
      <c r="A456" s="36"/>
      <c r="B456" s="49"/>
    </row>
    <row r="457" spans="1:2" ht="15.75" customHeight="1">
      <c r="A457" s="36"/>
      <c r="B457" s="49"/>
    </row>
    <row r="458" spans="1:2" ht="15.75" customHeight="1">
      <c r="A458" s="36"/>
      <c r="B458" s="49"/>
    </row>
    <row r="459" spans="1:2" ht="15.75" customHeight="1">
      <c r="A459" s="36"/>
      <c r="B459" s="49"/>
    </row>
    <row r="460" spans="1:2" ht="15.75" customHeight="1">
      <c r="A460" s="36"/>
      <c r="B460" s="49"/>
    </row>
    <row r="461" spans="1:2" ht="15.75" customHeight="1">
      <c r="A461" s="36"/>
      <c r="B461" s="49"/>
    </row>
    <row r="462" spans="1:2" ht="15.75" customHeight="1">
      <c r="A462" s="36"/>
      <c r="B462" s="49"/>
    </row>
    <row r="463" spans="1:2" ht="15.75" customHeight="1">
      <c r="A463" s="36"/>
      <c r="B463" s="49"/>
    </row>
    <row r="464" spans="1:2" ht="15.75" customHeight="1">
      <c r="A464" s="36"/>
      <c r="B464" s="49"/>
    </row>
    <row r="465" spans="1:2" ht="15.75" customHeight="1">
      <c r="A465" s="36"/>
      <c r="B465" s="49"/>
    </row>
    <row r="466" spans="1:2" ht="15.75" customHeight="1">
      <c r="A466" s="36"/>
      <c r="B466" s="49"/>
    </row>
    <row r="467" spans="1:2" ht="15.75" customHeight="1">
      <c r="A467" s="36"/>
      <c r="B467" s="49"/>
    </row>
    <row r="468" spans="1:2" ht="15.75" customHeight="1">
      <c r="A468" s="36"/>
      <c r="B468" s="49"/>
    </row>
    <row r="469" spans="1:2" ht="15.75" customHeight="1">
      <c r="A469" s="36"/>
      <c r="B469" s="49"/>
    </row>
    <row r="470" spans="1:2" ht="15.75" customHeight="1">
      <c r="A470" s="36"/>
      <c r="B470" s="49"/>
    </row>
    <row r="471" spans="1:2" ht="15.75" customHeight="1">
      <c r="A471" s="36"/>
      <c r="B471" s="49"/>
    </row>
    <row r="472" spans="1:2" ht="15.75" customHeight="1">
      <c r="A472" s="36"/>
      <c r="B472" s="49"/>
    </row>
    <row r="473" spans="1:2" ht="15.75" customHeight="1">
      <c r="A473" s="36"/>
      <c r="B473" s="49"/>
    </row>
    <row r="474" spans="1:2" ht="15.75" customHeight="1">
      <c r="A474" s="36"/>
      <c r="B474" s="49"/>
    </row>
    <row r="475" spans="1:2" ht="15.75" customHeight="1">
      <c r="A475" s="36"/>
      <c r="B475" s="49"/>
    </row>
    <row r="476" spans="1:2" ht="15.75" customHeight="1">
      <c r="A476" s="36"/>
      <c r="B476" s="49"/>
    </row>
    <row r="477" spans="1:2" ht="15.75" customHeight="1">
      <c r="A477" s="36"/>
      <c r="B477" s="49"/>
    </row>
    <row r="478" spans="1:2" ht="15.75" customHeight="1">
      <c r="A478" s="36"/>
      <c r="B478" s="49"/>
    </row>
    <row r="479" spans="1:2" ht="15.75" customHeight="1">
      <c r="A479" s="36"/>
      <c r="B479" s="49"/>
    </row>
    <row r="480" spans="1:2" ht="15.75" customHeight="1">
      <c r="A480" s="36"/>
      <c r="B480" s="49"/>
    </row>
    <row r="481" spans="1:2" ht="15.75" customHeight="1">
      <c r="A481" s="36"/>
      <c r="B481" s="49"/>
    </row>
    <row r="482" spans="1:2" ht="15.75" customHeight="1">
      <c r="A482" s="36"/>
      <c r="B482" s="49"/>
    </row>
    <row r="483" spans="1:2" ht="15.75" customHeight="1">
      <c r="A483" s="36"/>
      <c r="B483" s="49"/>
    </row>
    <row r="484" spans="1:2" ht="15.75" customHeight="1">
      <c r="A484" s="36"/>
      <c r="B484" s="49"/>
    </row>
    <row r="485" spans="1:2" ht="15.75" customHeight="1">
      <c r="A485" s="36"/>
      <c r="B485" s="49"/>
    </row>
    <row r="486" spans="1:2" ht="15.75" customHeight="1">
      <c r="A486" s="36"/>
      <c r="B486" s="49"/>
    </row>
    <row r="487" spans="1:2" ht="15.75" customHeight="1">
      <c r="A487" s="36"/>
      <c r="B487" s="49"/>
    </row>
    <row r="488" spans="1:2" ht="15.75" customHeight="1">
      <c r="A488" s="36"/>
      <c r="B488" s="49"/>
    </row>
    <row r="489" spans="1:2" ht="15.75" customHeight="1">
      <c r="A489" s="36"/>
      <c r="B489" s="49"/>
    </row>
    <row r="490" spans="1:2" ht="15.75" customHeight="1">
      <c r="A490" s="36"/>
      <c r="B490" s="49"/>
    </row>
    <row r="491" spans="1:2" ht="15.75" customHeight="1">
      <c r="A491" s="36"/>
      <c r="B491" s="49"/>
    </row>
    <row r="492" spans="1:2" ht="15.75" customHeight="1">
      <c r="A492" s="36"/>
      <c r="B492" s="49"/>
    </row>
    <row r="493" spans="1:2" ht="15.75" customHeight="1">
      <c r="A493" s="36"/>
      <c r="B493" s="49"/>
    </row>
    <row r="494" spans="1:2" ht="15.75" customHeight="1">
      <c r="A494" s="36"/>
      <c r="B494" s="49"/>
    </row>
    <row r="495" spans="1:2" ht="15.75" customHeight="1">
      <c r="A495" s="36"/>
      <c r="B495" s="49"/>
    </row>
    <row r="496" spans="1:2" ht="15.75" customHeight="1">
      <c r="A496" s="36"/>
      <c r="B496" s="49"/>
    </row>
    <row r="497" spans="1:2" ht="15.75" customHeight="1">
      <c r="A497" s="36"/>
      <c r="B497" s="49"/>
    </row>
    <row r="498" spans="1:2" ht="15.75" customHeight="1">
      <c r="A498" s="36"/>
      <c r="B498" s="49"/>
    </row>
    <row r="499" spans="1:2" ht="15.75" customHeight="1">
      <c r="A499" s="36"/>
      <c r="B499" s="49"/>
    </row>
    <row r="500" spans="1:2" ht="15.75" customHeight="1">
      <c r="A500" s="36"/>
      <c r="B500" s="49"/>
    </row>
    <row r="501" spans="1:2" ht="15.75" customHeight="1">
      <c r="A501" s="36"/>
      <c r="B501" s="49"/>
    </row>
    <row r="502" spans="1:2" ht="15.75" customHeight="1">
      <c r="A502" s="36"/>
      <c r="B502" s="49"/>
    </row>
    <row r="503" spans="1:2" ht="15.75" customHeight="1">
      <c r="A503" s="36"/>
      <c r="B503" s="49"/>
    </row>
    <row r="504" spans="1:2" ht="15.75" customHeight="1">
      <c r="A504" s="36"/>
      <c r="B504" s="49"/>
    </row>
    <row r="505" spans="1:2" ht="15.75" customHeight="1">
      <c r="A505" s="36"/>
      <c r="B505" s="49"/>
    </row>
    <row r="506" spans="1:2" ht="15.75" customHeight="1">
      <c r="A506" s="36"/>
      <c r="B506" s="49"/>
    </row>
    <row r="507" spans="1:2" ht="15.75" customHeight="1">
      <c r="A507" s="36"/>
      <c r="B507" s="49"/>
    </row>
    <row r="508" spans="1:2" ht="15.75" customHeight="1">
      <c r="A508" s="36"/>
      <c r="B508" s="49"/>
    </row>
    <row r="509" spans="1:2" ht="15.75" customHeight="1">
      <c r="A509" s="36"/>
      <c r="B509" s="49"/>
    </row>
    <row r="510" spans="1:2" ht="15.75" customHeight="1">
      <c r="A510" s="36"/>
      <c r="B510" s="49"/>
    </row>
    <row r="511" spans="1:2" ht="15.75" customHeight="1">
      <c r="A511" s="36"/>
      <c r="B511" s="49"/>
    </row>
    <row r="512" spans="1:2" ht="15.75" customHeight="1">
      <c r="A512" s="36"/>
      <c r="B512" s="49"/>
    </row>
    <row r="513" spans="1:2" ht="15.75" customHeight="1">
      <c r="A513" s="36"/>
      <c r="B513" s="49"/>
    </row>
    <row r="514" spans="1:2" ht="15.75" customHeight="1">
      <c r="A514" s="36"/>
      <c r="B514" s="49"/>
    </row>
    <row r="515" spans="1:2" ht="15.75" customHeight="1">
      <c r="A515" s="36"/>
      <c r="B515" s="49"/>
    </row>
    <row r="516" spans="1:2" ht="15.75" customHeight="1">
      <c r="A516" s="36"/>
      <c r="B516" s="49"/>
    </row>
    <row r="517" spans="1:2" ht="15.75" customHeight="1">
      <c r="A517" s="36"/>
      <c r="B517" s="49"/>
    </row>
    <row r="518" spans="1:2" ht="15.75" customHeight="1">
      <c r="A518" s="36"/>
      <c r="B518" s="49"/>
    </row>
    <row r="519" spans="1:2" ht="15.75" customHeight="1">
      <c r="A519" s="36"/>
      <c r="B519" s="49"/>
    </row>
    <row r="520" spans="1:2" ht="15.75" customHeight="1">
      <c r="A520" s="36"/>
      <c r="B520" s="49"/>
    </row>
    <row r="521" spans="1:2" ht="15.75" customHeight="1">
      <c r="A521" s="36"/>
      <c r="B521" s="49"/>
    </row>
    <row r="522" spans="1:2" ht="15.75" customHeight="1">
      <c r="A522" s="36"/>
      <c r="B522" s="49"/>
    </row>
    <row r="523" spans="1:2" ht="15.75" customHeight="1">
      <c r="A523" s="36"/>
      <c r="B523" s="49"/>
    </row>
    <row r="524" spans="1:2" ht="15.75" customHeight="1">
      <c r="A524" s="36"/>
      <c r="B524" s="49"/>
    </row>
    <row r="525" spans="1:2" ht="15.75" customHeight="1">
      <c r="A525" s="36"/>
      <c r="B525" s="49"/>
    </row>
    <row r="526" spans="1:2" ht="15.75" customHeight="1">
      <c r="A526" s="36"/>
      <c r="B526" s="49"/>
    </row>
    <row r="527" spans="1:2" ht="15.75" customHeight="1">
      <c r="A527" s="36"/>
      <c r="B527" s="49"/>
    </row>
    <row r="528" spans="1:2" ht="15.75" customHeight="1">
      <c r="A528" s="36"/>
      <c r="B528" s="49"/>
    </row>
    <row r="529" spans="1:2" ht="15.75" customHeight="1">
      <c r="A529" s="36"/>
      <c r="B529" s="49"/>
    </row>
    <row r="530" spans="1:2" ht="15.75" customHeight="1">
      <c r="A530" s="36"/>
      <c r="B530" s="49"/>
    </row>
    <row r="531" spans="1:2" ht="15.75" customHeight="1">
      <c r="A531" s="36"/>
      <c r="B531" s="49"/>
    </row>
    <row r="532" spans="1:2" ht="15.75" customHeight="1">
      <c r="A532" s="36"/>
      <c r="B532" s="49"/>
    </row>
    <row r="533" spans="1:2" ht="15.75" customHeight="1">
      <c r="A533" s="36"/>
      <c r="B533" s="49"/>
    </row>
    <row r="534" spans="1:2" ht="15.75" customHeight="1">
      <c r="A534" s="36"/>
      <c r="B534" s="49"/>
    </row>
    <row r="535" spans="1:2" ht="15.75" customHeight="1">
      <c r="A535" s="36"/>
      <c r="B535" s="49"/>
    </row>
    <row r="536" spans="1:2" ht="15.75" customHeight="1">
      <c r="A536" s="36"/>
      <c r="B536" s="49"/>
    </row>
    <row r="537" spans="1:2" ht="15.75" customHeight="1">
      <c r="A537" s="36"/>
      <c r="B537" s="49"/>
    </row>
    <row r="538" spans="1:2" ht="15.75" customHeight="1">
      <c r="A538" s="36"/>
      <c r="B538" s="49"/>
    </row>
    <row r="539" spans="1:2" ht="15.75" customHeight="1">
      <c r="A539" s="36"/>
      <c r="B539" s="49"/>
    </row>
    <row r="540" spans="1:2" ht="15.75" customHeight="1">
      <c r="A540" s="36"/>
      <c r="B540" s="49"/>
    </row>
    <row r="541" spans="1:2" ht="15.75" customHeight="1">
      <c r="A541" s="36"/>
      <c r="B541" s="49"/>
    </row>
    <row r="542" spans="1:2" ht="15.75" customHeight="1">
      <c r="A542" s="36"/>
      <c r="B542" s="49"/>
    </row>
    <row r="543" spans="1:2" ht="15.75" customHeight="1">
      <c r="A543" s="36"/>
      <c r="B543" s="49"/>
    </row>
    <row r="544" spans="1:2" ht="15.75" customHeight="1">
      <c r="A544" s="36"/>
      <c r="B544" s="49"/>
    </row>
    <row r="545" spans="1:2" ht="15.75" customHeight="1">
      <c r="A545" s="36"/>
      <c r="B545" s="49"/>
    </row>
    <row r="546" spans="1:2" ht="15.75" customHeight="1">
      <c r="A546" s="36"/>
      <c r="B546" s="49"/>
    </row>
    <row r="547" spans="1:2" ht="15.75" customHeight="1">
      <c r="A547" s="36"/>
      <c r="B547" s="49"/>
    </row>
    <row r="548" spans="1:2" ht="15.75" customHeight="1">
      <c r="A548" s="36"/>
      <c r="B548" s="49"/>
    </row>
    <row r="549" spans="1:2" ht="15.75" customHeight="1">
      <c r="A549" s="36"/>
      <c r="B549" s="49"/>
    </row>
    <row r="550" spans="1:2" ht="15.75" customHeight="1">
      <c r="A550" s="36"/>
      <c r="B550" s="49"/>
    </row>
    <row r="551" spans="1:2" ht="15.75" customHeight="1">
      <c r="A551" s="36"/>
      <c r="B551" s="49"/>
    </row>
    <row r="552" spans="1:2" ht="15.75" customHeight="1">
      <c r="A552" s="36"/>
      <c r="B552" s="49"/>
    </row>
    <row r="553" spans="1:2" ht="15.75" customHeight="1">
      <c r="A553" s="36"/>
      <c r="B553" s="49"/>
    </row>
    <row r="554" spans="1:2" ht="15.75" customHeight="1">
      <c r="A554" s="36"/>
      <c r="B554" s="49"/>
    </row>
    <row r="555" spans="1:2" ht="15.75" customHeight="1">
      <c r="A555" s="36"/>
      <c r="B555" s="49"/>
    </row>
    <row r="556" spans="1:2" ht="15.75" customHeight="1">
      <c r="A556" s="36"/>
      <c r="B556" s="49"/>
    </row>
    <row r="557" spans="1:2" ht="15.75" customHeight="1">
      <c r="A557" s="36"/>
      <c r="B557" s="49"/>
    </row>
    <row r="558" spans="1:2" ht="15.75" customHeight="1">
      <c r="A558" s="36"/>
      <c r="B558" s="49"/>
    </row>
    <row r="559" spans="1:2" ht="15.75" customHeight="1">
      <c r="A559" s="36"/>
      <c r="B559" s="49"/>
    </row>
    <row r="560" spans="1:2" ht="15.75" customHeight="1">
      <c r="A560" s="36"/>
      <c r="B560" s="49"/>
    </row>
    <row r="561" spans="1:2" ht="15.75" customHeight="1">
      <c r="A561" s="36"/>
      <c r="B561" s="49"/>
    </row>
    <row r="562" spans="1:2" ht="15.75" customHeight="1">
      <c r="A562" s="36"/>
      <c r="B562" s="49"/>
    </row>
    <row r="563" spans="1:2" ht="15.75" customHeight="1">
      <c r="A563" s="36"/>
      <c r="B563" s="49"/>
    </row>
    <row r="564" spans="1:2" ht="15.75" customHeight="1">
      <c r="A564" s="36"/>
      <c r="B564" s="49"/>
    </row>
    <row r="565" spans="1:2" ht="15.75" customHeight="1">
      <c r="A565" s="36"/>
      <c r="B565" s="49"/>
    </row>
    <row r="566" spans="1:2" ht="15.75" customHeight="1">
      <c r="A566" s="36"/>
      <c r="B566" s="49"/>
    </row>
    <row r="567" spans="1:2" ht="15.75" customHeight="1">
      <c r="A567" s="36"/>
      <c r="B567" s="49"/>
    </row>
    <row r="568" spans="1:2" ht="15.75" customHeight="1">
      <c r="A568" s="36"/>
      <c r="B568" s="49"/>
    </row>
    <row r="569" spans="1:2" ht="15.75" customHeight="1">
      <c r="A569" s="36"/>
      <c r="B569" s="49"/>
    </row>
    <row r="570" spans="1:2" ht="15.75" customHeight="1">
      <c r="A570" s="36"/>
      <c r="B570" s="49"/>
    </row>
    <row r="571" spans="1:2" ht="15.75" customHeight="1">
      <c r="A571" s="36"/>
      <c r="B571" s="49"/>
    </row>
    <row r="572" spans="1:2" ht="15.75" customHeight="1">
      <c r="A572" s="36"/>
      <c r="B572" s="49"/>
    </row>
    <row r="573" spans="1:2" ht="15.75" customHeight="1">
      <c r="A573" s="36"/>
      <c r="B573" s="49"/>
    </row>
    <row r="574" spans="1:2" ht="15.75" customHeight="1">
      <c r="A574" s="36"/>
      <c r="B574" s="49"/>
    </row>
    <row r="575" spans="1:2" ht="15.75" customHeight="1">
      <c r="A575" s="36"/>
      <c r="B575" s="49"/>
    </row>
    <row r="576" spans="1:2" ht="15.75" customHeight="1">
      <c r="A576" s="36"/>
      <c r="B576" s="49"/>
    </row>
    <row r="577" spans="1:2" ht="15.75" customHeight="1">
      <c r="A577" s="36"/>
      <c r="B577" s="49"/>
    </row>
    <row r="578" spans="1:2" ht="15.75" customHeight="1">
      <c r="A578" s="36"/>
      <c r="B578" s="49"/>
    </row>
    <row r="579" spans="1:2" ht="15.75" customHeight="1">
      <c r="A579" s="36"/>
      <c r="B579" s="49"/>
    </row>
    <row r="580" spans="1:2" ht="15.75" customHeight="1">
      <c r="A580" s="36"/>
      <c r="B580" s="49"/>
    </row>
    <row r="581" spans="1:2" ht="15.75" customHeight="1">
      <c r="A581" s="36"/>
      <c r="B581" s="49"/>
    </row>
    <row r="582" spans="1:2" ht="15.75" customHeight="1">
      <c r="A582" s="36"/>
      <c r="B582" s="49"/>
    </row>
    <row r="583" spans="1:2" ht="15.75" customHeight="1">
      <c r="A583" s="36"/>
      <c r="B583" s="49"/>
    </row>
    <row r="584" spans="1:2" ht="15.75" customHeight="1">
      <c r="A584" s="36"/>
      <c r="B584" s="49"/>
    </row>
    <row r="585" spans="1:2" ht="15.75" customHeight="1">
      <c r="A585" s="36"/>
      <c r="B585" s="49"/>
    </row>
    <row r="586" spans="1:2" ht="15.75" customHeight="1">
      <c r="A586" s="36"/>
      <c r="B586" s="49"/>
    </row>
    <row r="587" spans="1:2" ht="15.75" customHeight="1">
      <c r="A587" s="36"/>
      <c r="B587" s="49"/>
    </row>
    <row r="588" spans="1:2" ht="15.75" customHeight="1">
      <c r="A588" s="36"/>
      <c r="B588" s="49"/>
    </row>
    <row r="589" spans="1:2" ht="15.75" customHeight="1">
      <c r="A589" s="36"/>
      <c r="B589" s="49"/>
    </row>
    <row r="590" spans="1:2" ht="15.75" customHeight="1">
      <c r="A590" s="36"/>
      <c r="B590" s="49"/>
    </row>
    <row r="591" spans="1:2" ht="15.75" customHeight="1">
      <c r="A591" s="36"/>
      <c r="B591" s="49"/>
    </row>
    <row r="592" spans="1:2" ht="15.75" customHeight="1">
      <c r="A592" s="36"/>
      <c r="B592" s="49"/>
    </row>
    <row r="593" spans="1:2" ht="15.75" customHeight="1">
      <c r="A593" s="36"/>
      <c r="B593" s="49"/>
    </row>
    <row r="594" spans="1:2" ht="15.75" customHeight="1">
      <c r="A594" s="36"/>
      <c r="B594" s="49"/>
    </row>
    <row r="595" spans="1:2" ht="15.75" customHeight="1">
      <c r="A595" s="36"/>
      <c r="B595" s="49"/>
    </row>
    <row r="596" spans="1:2" ht="15.75" customHeight="1">
      <c r="A596" s="36"/>
      <c r="B596" s="49"/>
    </row>
    <row r="597" spans="1:2" ht="15.75" customHeight="1">
      <c r="A597" s="36"/>
      <c r="B597" s="49"/>
    </row>
    <row r="598" spans="1:2" ht="15.75" customHeight="1">
      <c r="A598" s="36"/>
      <c r="B598" s="49"/>
    </row>
    <row r="599" spans="1:2" ht="15.75" customHeight="1">
      <c r="A599" s="36"/>
      <c r="B599" s="49"/>
    </row>
    <row r="600" spans="1:2" ht="15.75" customHeight="1">
      <c r="A600" s="36"/>
      <c r="B600" s="49"/>
    </row>
    <row r="601" spans="1:2" ht="15.75" customHeight="1">
      <c r="A601" s="36"/>
      <c r="B601" s="49"/>
    </row>
    <row r="602" spans="1:2" ht="15.75" customHeight="1">
      <c r="A602" s="36"/>
      <c r="B602" s="49"/>
    </row>
    <row r="603" spans="1:2" ht="15.75" customHeight="1">
      <c r="A603" s="36"/>
      <c r="B603" s="49"/>
    </row>
    <row r="604" spans="1:2" ht="15.75" customHeight="1">
      <c r="A604" s="36"/>
      <c r="B604" s="49"/>
    </row>
    <row r="605" spans="1:2" ht="15.75" customHeight="1">
      <c r="A605" s="36"/>
      <c r="B605" s="49"/>
    </row>
    <row r="606" spans="1:2" ht="15.75" customHeight="1">
      <c r="A606" s="36"/>
      <c r="B606" s="49"/>
    </row>
    <row r="607" spans="1:2" ht="15.75" customHeight="1">
      <c r="A607" s="36"/>
      <c r="B607" s="49"/>
    </row>
    <row r="608" spans="1:2" ht="15.75" customHeight="1">
      <c r="A608" s="36"/>
      <c r="B608" s="49"/>
    </row>
    <row r="609" spans="1:2" ht="15.75" customHeight="1">
      <c r="A609" s="36"/>
      <c r="B609" s="49"/>
    </row>
    <row r="610" spans="1:2" ht="15.75" customHeight="1">
      <c r="A610" s="36"/>
      <c r="B610" s="49"/>
    </row>
    <row r="611" spans="1:2" ht="15.75" customHeight="1">
      <c r="A611" s="36"/>
      <c r="B611" s="49"/>
    </row>
    <row r="612" spans="1:2" ht="15.75" customHeight="1">
      <c r="A612" s="36"/>
      <c r="B612" s="49"/>
    </row>
    <row r="613" spans="1:2" ht="15.75" customHeight="1">
      <c r="A613" s="36"/>
      <c r="B613" s="49"/>
    </row>
    <row r="614" spans="1:2" ht="15.75" customHeight="1">
      <c r="A614" s="36"/>
      <c r="B614" s="49"/>
    </row>
    <row r="615" spans="1:2" ht="15.75" customHeight="1">
      <c r="A615" s="36"/>
      <c r="B615" s="49"/>
    </row>
    <row r="616" spans="1:2" ht="15.75" customHeight="1">
      <c r="A616" s="36"/>
      <c r="B616" s="49"/>
    </row>
    <row r="617" spans="1:2" ht="15.75" customHeight="1">
      <c r="A617" s="36"/>
      <c r="B617" s="49"/>
    </row>
    <row r="618" spans="1:2" ht="15.75" customHeight="1">
      <c r="A618" s="36"/>
      <c r="B618" s="49"/>
    </row>
    <row r="619" spans="1:2" ht="15.75" customHeight="1">
      <c r="A619" s="36"/>
      <c r="B619" s="49"/>
    </row>
    <row r="620" spans="1:2" ht="15.75" customHeight="1">
      <c r="A620" s="36"/>
      <c r="B620" s="49"/>
    </row>
    <row r="621" spans="1:2" ht="15.75" customHeight="1">
      <c r="A621" s="36"/>
      <c r="B621" s="49"/>
    </row>
    <row r="622" spans="1:2" ht="15.75" customHeight="1">
      <c r="A622" s="36"/>
      <c r="B622" s="49"/>
    </row>
    <row r="623" spans="1:2" ht="15.75" customHeight="1">
      <c r="A623" s="36"/>
      <c r="B623" s="49"/>
    </row>
    <row r="624" spans="1:2" ht="15.75" customHeight="1">
      <c r="A624" s="36"/>
      <c r="B624" s="49"/>
    </row>
    <row r="625" spans="1:2" ht="15.75" customHeight="1">
      <c r="A625" s="36"/>
      <c r="B625" s="49"/>
    </row>
    <row r="626" spans="1:2" ht="15.75" customHeight="1">
      <c r="A626" s="36"/>
      <c r="B626" s="49"/>
    </row>
    <row r="627" spans="1:2" ht="15.75" customHeight="1">
      <c r="A627" s="36"/>
      <c r="B627" s="49"/>
    </row>
    <row r="628" spans="1:2" ht="15.75" customHeight="1">
      <c r="A628" s="36"/>
      <c r="B628" s="49"/>
    </row>
    <row r="629" spans="1:2" ht="15.75" customHeight="1">
      <c r="A629" s="36"/>
      <c r="B629" s="49"/>
    </row>
    <row r="630" spans="1:2" ht="15.75" customHeight="1">
      <c r="A630" s="36"/>
      <c r="B630" s="49"/>
    </row>
    <row r="631" spans="1:2" ht="15.75" customHeight="1">
      <c r="A631" s="36"/>
      <c r="B631" s="49"/>
    </row>
    <row r="632" spans="1:2" ht="15.75" customHeight="1">
      <c r="A632" s="36"/>
      <c r="B632" s="49"/>
    </row>
    <row r="633" spans="1:2" ht="15.75" customHeight="1">
      <c r="A633" s="36"/>
      <c r="B633" s="49"/>
    </row>
    <row r="634" spans="1:2" ht="15.75" customHeight="1">
      <c r="A634" s="36"/>
      <c r="B634" s="49"/>
    </row>
    <row r="635" spans="1:2" ht="15.75" customHeight="1">
      <c r="A635" s="36"/>
      <c r="B635" s="49"/>
    </row>
    <row r="636" spans="1:2" ht="15.75" customHeight="1">
      <c r="A636" s="36"/>
      <c r="B636" s="49"/>
    </row>
    <row r="637" spans="1:2" ht="15.75" customHeight="1">
      <c r="A637" s="36"/>
      <c r="B637" s="49"/>
    </row>
    <row r="638" spans="1:2" ht="15.75" customHeight="1">
      <c r="A638" s="36"/>
      <c r="B638" s="49"/>
    </row>
    <row r="639" spans="1:2" ht="15.75" customHeight="1">
      <c r="A639" s="36"/>
      <c r="B639" s="49"/>
    </row>
    <row r="640" spans="1:2" ht="15.75" customHeight="1">
      <c r="A640" s="36"/>
      <c r="B640" s="49"/>
    </row>
    <row r="641" spans="1:2" ht="15.75" customHeight="1">
      <c r="A641" s="36"/>
      <c r="B641" s="49"/>
    </row>
    <row r="642" spans="1:2" ht="15.75" customHeight="1">
      <c r="A642" s="36"/>
      <c r="B642" s="49"/>
    </row>
    <row r="643" spans="1:2" ht="15.75" customHeight="1">
      <c r="A643" s="36"/>
      <c r="B643" s="49"/>
    </row>
    <row r="644" spans="1:2" ht="15.75" customHeight="1">
      <c r="A644" s="36"/>
      <c r="B644" s="49"/>
    </row>
    <row r="645" spans="1:2" ht="15.75" customHeight="1">
      <c r="A645" s="36"/>
      <c r="B645" s="49"/>
    </row>
    <row r="646" spans="1:2" ht="15.75" customHeight="1">
      <c r="A646" s="36"/>
      <c r="B646" s="49"/>
    </row>
    <row r="647" spans="1:2" ht="15.75" customHeight="1">
      <c r="A647" s="36"/>
      <c r="B647" s="49"/>
    </row>
    <row r="648" spans="1:2" ht="15.75" customHeight="1">
      <c r="A648" s="36"/>
      <c r="B648" s="49"/>
    </row>
    <row r="649" spans="1:2" ht="15.75" customHeight="1">
      <c r="A649" s="36"/>
      <c r="B649" s="49"/>
    </row>
    <row r="650" spans="1:2" ht="15.75" customHeight="1">
      <c r="A650" s="36"/>
      <c r="B650" s="49"/>
    </row>
    <row r="651" spans="1:2" ht="15.75" customHeight="1">
      <c r="A651" s="36"/>
      <c r="B651" s="49"/>
    </row>
    <row r="652" spans="1:2" ht="15.75" customHeight="1">
      <c r="A652" s="36"/>
      <c r="B652" s="49"/>
    </row>
    <row r="653" spans="1:2" ht="15.75" customHeight="1">
      <c r="A653" s="36"/>
      <c r="B653" s="49"/>
    </row>
    <row r="654" spans="1:2" ht="15.75" customHeight="1">
      <c r="A654" s="36"/>
      <c r="B654" s="49"/>
    </row>
    <row r="655" spans="1:2" ht="15.75" customHeight="1">
      <c r="A655" s="36"/>
      <c r="B655" s="49"/>
    </row>
    <row r="656" spans="1:2" ht="15.75" customHeight="1">
      <c r="A656" s="36"/>
      <c r="B656" s="49"/>
    </row>
    <row r="657" spans="1:2" ht="15.75" customHeight="1">
      <c r="A657" s="36"/>
      <c r="B657" s="49"/>
    </row>
    <row r="658" spans="1:2" ht="15.75" customHeight="1">
      <c r="A658" s="36"/>
      <c r="B658" s="49"/>
    </row>
    <row r="659" spans="1:2" ht="15.75" customHeight="1">
      <c r="A659" s="36"/>
      <c r="B659" s="49"/>
    </row>
    <row r="660" spans="1:2" ht="15.75" customHeight="1">
      <c r="A660" s="36"/>
      <c r="B660" s="49"/>
    </row>
    <row r="661" spans="1:2" ht="15.75" customHeight="1">
      <c r="A661" s="36"/>
      <c r="B661" s="49"/>
    </row>
    <row r="662" spans="1:2" ht="15.75" customHeight="1">
      <c r="A662" s="36"/>
      <c r="B662" s="49"/>
    </row>
    <row r="663" spans="1:2" ht="15.75" customHeight="1">
      <c r="A663" s="36"/>
      <c r="B663" s="49"/>
    </row>
    <row r="664" spans="1:2" ht="15.75" customHeight="1">
      <c r="A664" s="36"/>
      <c r="B664" s="49"/>
    </row>
    <row r="665" spans="1:2" ht="15.75" customHeight="1">
      <c r="A665" s="36"/>
      <c r="B665" s="49"/>
    </row>
    <row r="666" spans="1:2" ht="15.75" customHeight="1">
      <c r="A666" s="36"/>
      <c r="B666" s="49"/>
    </row>
    <row r="667" spans="1:2" ht="15.75" customHeight="1">
      <c r="A667" s="36"/>
      <c r="B667" s="49"/>
    </row>
    <row r="668" spans="1:2" ht="15.75" customHeight="1">
      <c r="A668" s="36"/>
      <c r="B668" s="49"/>
    </row>
    <row r="669" spans="1:2" ht="15.75" customHeight="1">
      <c r="A669" s="36"/>
      <c r="B669" s="49"/>
    </row>
    <row r="670" spans="1:2" ht="15.75" customHeight="1">
      <c r="A670" s="36"/>
      <c r="B670" s="49"/>
    </row>
    <row r="671" spans="1:2" ht="15.75" customHeight="1">
      <c r="A671" s="36"/>
      <c r="B671" s="49"/>
    </row>
    <row r="672" spans="1:2" ht="15.75" customHeight="1">
      <c r="A672" s="36"/>
      <c r="B672" s="49"/>
    </row>
    <row r="673" spans="1:2" ht="15.75" customHeight="1">
      <c r="A673" s="36"/>
      <c r="B673" s="49"/>
    </row>
    <row r="674" spans="1:2" ht="15.75" customHeight="1">
      <c r="A674" s="36"/>
      <c r="B674" s="49"/>
    </row>
    <row r="675" spans="1:2" ht="15.75" customHeight="1">
      <c r="A675" s="36"/>
      <c r="B675" s="49"/>
    </row>
    <row r="676" spans="1:2" ht="15.75" customHeight="1">
      <c r="A676" s="36"/>
      <c r="B676" s="49"/>
    </row>
    <row r="677" spans="1:2" ht="15.75" customHeight="1">
      <c r="A677" s="36"/>
      <c r="B677" s="49"/>
    </row>
    <row r="678" spans="1:2" ht="15.75" customHeight="1">
      <c r="A678" s="36"/>
      <c r="B678" s="49"/>
    </row>
    <row r="679" spans="1:2" ht="15.75" customHeight="1">
      <c r="A679" s="36"/>
      <c r="B679" s="49"/>
    </row>
    <row r="680" spans="1:2" ht="15.75" customHeight="1">
      <c r="A680" s="36"/>
      <c r="B680" s="49"/>
    </row>
    <row r="681" spans="1:2" ht="15.75" customHeight="1">
      <c r="A681" s="36"/>
      <c r="B681" s="49"/>
    </row>
    <row r="682" spans="1:2" ht="15.75" customHeight="1">
      <c r="A682" s="36"/>
      <c r="B682" s="49"/>
    </row>
    <row r="683" spans="1:2" ht="15.75" customHeight="1">
      <c r="A683" s="36"/>
      <c r="B683" s="49"/>
    </row>
    <row r="684" spans="1:2" ht="15.75" customHeight="1">
      <c r="A684" s="36"/>
      <c r="B684" s="49"/>
    </row>
    <row r="685" spans="1:2" ht="15.75" customHeight="1">
      <c r="A685" s="36"/>
      <c r="B685" s="49"/>
    </row>
    <row r="686" spans="1:2" ht="15.75" customHeight="1">
      <c r="A686" s="36"/>
      <c r="B686" s="49"/>
    </row>
    <row r="687" spans="1:2" ht="15.75" customHeight="1">
      <c r="A687" s="36"/>
      <c r="B687" s="49"/>
    </row>
    <row r="688" spans="1:2" ht="15.75" customHeight="1">
      <c r="A688" s="36"/>
      <c r="B688" s="49"/>
    </row>
    <row r="689" spans="1:2" ht="15.75" customHeight="1">
      <c r="A689" s="36"/>
      <c r="B689" s="49"/>
    </row>
    <row r="690" spans="1:2" ht="15.75" customHeight="1">
      <c r="A690" s="36"/>
      <c r="B690" s="49"/>
    </row>
    <row r="691" spans="1:2" ht="15.75" customHeight="1">
      <c r="A691" s="36"/>
      <c r="B691" s="49"/>
    </row>
    <row r="692" spans="1:2" ht="15.75" customHeight="1">
      <c r="A692" s="36"/>
      <c r="B692" s="49"/>
    </row>
    <row r="693" spans="1:2" ht="15.75" customHeight="1">
      <c r="A693" s="36"/>
      <c r="B693" s="49"/>
    </row>
    <row r="694" spans="1:2" ht="15.75" customHeight="1">
      <c r="A694" s="36"/>
      <c r="B694" s="49"/>
    </row>
    <row r="695" spans="1:2" ht="15.75" customHeight="1">
      <c r="A695" s="36"/>
      <c r="B695" s="49"/>
    </row>
    <row r="696" spans="1:2" ht="15.75" customHeight="1">
      <c r="A696" s="36"/>
      <c r="B696" s="49"/>
    </row>
    <row r="697" spans="1:2" ht="15.75" customHeight="1">
      <c r="A697" s="36"/>
      <c r="B697" s="49"/>
    </row>
    <row r="698" spans="1:2" ht="15.75" customHeight="1">
      <c r="A698" s="36"/>
      <c r="B698" s="49"/>
    </row>
    <row r="699" spans="1:2" ht="15.75" customHeight="1">
      <c r="A699" s="36"/>
      <c r="B699" s="49"/>
    </row>
    <row r="700" spans="1:2" ht="15.75" customHeight="1">
      <c r="A700" s="36"/>
      <c r="B700" s="49"/>
    </row>
    <row r="701" spans="1:2" ht="15.75" customHeight="1">
      <c r="A701" s="36"/>
      <c r="B701" s="49"/>
    </row>
    <row r="702" spans="1:2" ht="15.75" customHeight="1">
      <c r="A702" s="36"/>
      <c r="B702" s="49"/>
    </row>
    <row r="703" spans="1:2" ht="15.75" customHeight="1">
      <c r="A703" s="36"/>
      <c r="B703" s="49"/>
    </row>
    <row r="704" spans="1:2" ht="15.75" customHeight="1">
      <c r="A704" s="36"/>
      <c r="B704" s="49"/>
    </row>
    <row r="705" spans="1:2" ht="15.75" customHeight="1">
      <c r="A705" s="36"/>
      <c r="B705" s="49"/>
    </row>
    <row r="706" spans="1:2" ht="15.75" customHeight="1">
      <c r="A706" s="36"/>
      <c r="B706" s="49"/>
    </row>
    <row r="707" spans="1:2" ht="15.75" customHeight="1">
      <c r="A707" s="36"/>
      <c r="B707" s="49"/>
    </row>
    <row r="708" spans="1:2" ht="15.75" customHeight="1">
      <c r="A708" s="36"/>
      <c r="B708" s="49"/>
    </row>
    <row r="709" spans="1:2" ht="15.75" customHeight="1">
      <c r="A709" s="36"/>
      <c r="B709" s="49"/>
    </row>
    <row r="710" spans="1:2" ht="15.75" customHeight="1">
      <c r="A710" s="36"/>
      <c r="B710" s="49"/>
    </row>
    <row r="711" spans="1:2" ht="15.75" customHeight="1">
      <c r="A711" s="36"/>
      <c r="B711" s="49"/>
    </row>
    <row r="712" spans="1:2" ht="15.75" customHeight="1">
      <c r="A712" s="36"/>
      <c r="B712" s="49"/>
    </row>
    <row r="713" spans="1:2" ht="15.75" customHeight="1">
      <c r="A713" s="36"/>
      <c r="B713" s="49"/>
    </row>
    <row r="714" spans="1:2" ht="15.75" customHeight="1">
      <c r="A714" s="36"/>
      <c r="B714" s="49"/>
    </row>
    <row r="715" spans="1:2" ht="15.75" customHeight="1">
      <c r="A715" s="36"/>
      <c r="B715" s="49"/>
    </row>
    <row r="716" spans="1:2" ht="15.75" customHeight="1">
      <c r="A716" s="36"/>
      <c r="B716" s="49"/>
    </row>
    <row r="717" spans="1:2" ht="15.75" customHeight="1">
      <c r="A717" s="36"/>
      <c r="B717" s="49"/>
    </row>
    <row r="718" spans="1:2" ht="15.75" customHeight="1">
      <c r="A718" s="36"/>
      <c r="B718" s="49"/>
    </row>
    <row r="719" spans="1:2" ht="15.75" customHeight="1">
      <c r="A719" s="36"/>
      <c r="B719" s="49"/>
    </row>
    <row r="720" spans="1:2" ht="15.75" customHeight="1">
      <c r="A720" s="36"/>
      <c r="B720" s="49"/>
    </row>
    <row r="721" spans="1:2" ht="15.75" customHeight="1">
      <c r="A721" s="36"/>
      <c r="B721" s="49"/>
    </row>
    <row r="722" spans="1:2" ht="15.75" customHeight="1">
      <c r="A722" s="36"/>
      <c r="B722" s="49"/>
    </row>
    <row r="723" spans="1:2" ht="15.75" customHeight="1">
      <c r="A723" s="36"/>
      <c r="B723" s="49"/>
    </row>
    <row r="724" spans="1:2" ht="15.75" customHeight="1">
      <c r="A724" s="36"/>
      <c r="B724" s="49"/>
    </row>
    <row r="725" spans="1:2" ht="15.75" customHeight="1">
      <c r="A725" s="36"/>
      <c r="B725" s="49"/>
    </row>
    <row r="726" spans="1:2" ht="15.75" customHeight="1">
      <c r="A726" s="36"/>
      <c r="B726" s="49"/>
    </row>
    <row r="727" spans="1:2" ht="15.75" customHeight="1">
      <c r="A727" s="36"/>
      <c r="B727" s="49"/>
    </row>
    <row r="728" spans="1:2" ht="15.75" customHeight="1">
      <c r="A728" s="36"/>
      <c r="B728" s="49"/>
    </row>
    <row r="729" spans="1:2" ht="15.75" customHeight="1">
      <c r="A729" s="36"/>
      <c r="B729" s="49"/>
    </row>
    <row r="730" spans="1:2" ht="15.75" customHeight="1">
      <c r="A730" s="36"/>
      <c r="B730" s="49"/>
    </row>
    <row r="731" spans="1:2" ht="15.75" customHeight="1">
      <c r="A731" s="36"/>
      <c r="B731" s="49"/>
    </row>
    <row r="732" spans="1:2" ht="15.75" customHeight="1">
      <c r="A732" s="36"/>
      <c r="B732" s="49"/>
    </row>
    <row r="733" spans="1:2" ht="15.75" customHeight="1">
      <c r="A733" s="36"/>
      <c r="B733" s="49"/>
    </row>
    <row r="734" spans="1:2" ht="15.75" customHeight="1">
      <c r="A734" s="36"/>
      <c r="B734" s="49"/>
    </row>
    <row r="735" spans="1:2" ht="15.75" customHeight="1">
      <c r="A735" s="36"/>
      <c r="B735" s="49"/>
    </row>
    <row r="736" spans="1:2" ht="15.75" customHeight="1">
      <c r="A736" s="36"/>
      <c r="B736" s="49"/>
    </row>
    <row r="737" spans="1:2" ht="15.75" customHeight="1">
      <c r="A737" s="36"/>
      <c r="B737" s="49"/>
    </row>
    <row r="738" spans="1:2" ht="15.75" customHeight="1">
      <c r="A738" s="36"/>
      <c r="B738" s="49"/>
    </row>
    <row r="739" spans="1:2" ht="15.75" customHeight="1">
      <c r="A739" s="36"/>
      <c r="B739" s="49"/>
    </row>
    <row r="740" spans="1:2" ht="15.75" customHeight="1">
      <c r="A740" s="36"/>
      <c r="B740" s="49"/>
    </row>
    <row r="741" spans="1:2" ht="15.75" customHeight="1">
      <c r="A741" s="36"/>
      <c r="B741" s="49"/>
    </row>
    <row r="742" spans="1:2" ht="15.75" customHeight="1">
      <c r="A742" s="36"/>
      <c r="B742" s="49"/>
    </row>
    <row r="743" spans="1:2" ht="15.75" customHeight="1">
      <c r="A743" s="36"/>
      <c r="B743" s="49"/>
    </row>
    <row r="744" spans="1:2" ht="15.75" customHeight="1">
      <c r="A744" s="36"/>
      <c r="B744" s="49"/>
    </row>
    <row r="745" spans="1:2" ht="15.75" customHeight="1">
      <c r="A745" s="36"/>
      <c r="B745" s="49"/>
    </row>
    <row r="746" spans="1:2" ht="15.75" customHeight="1">
      <c r="A746" s="36"/>
      <c r="B746" s="49"/>
    </row>
    <row r="747" spans="1:2" ht="15.75" customHeight="1">
      <c r="A747" s="36"/>
      <c r="B747" s="49"/>
    </row>
    <row r="748" spans="1:2" ht="15.75" customHeight="1">
      <c r="A748" s="36"/>
      <c r="B748" s="49"/>
    </row>
    <row r="749" spans="1:2" ht="15.75" customHeight="1">
      <c r="A749" s="36"/>
      <c r="B749" s="49"/>
    </row>
    <row r="750" spans="1:2" ht="15.75" customHeight="1">
      <c r="A750" s="36"/>
      <c r="B750" s="49"/>
    </row>
    <row r="751" spans="1:2" ht="15.75" customHeight="1">
      <c r="A751" s="36"/>
      <c r="B751" s="49"/>
    </row>
    <row r="752" spans="1:2" ht="15.75" customHeight="1">
      <c r="A752" s="36"/>
      <c r="B752" s="49"/>
    </row>
    <row r="753" spans="1:2" ht="15.75" customHeight="1">
      <c r="A753" s="36"/>
      <c r="B753" s="49"/>
    </row>
    <row r="754" spans="1:2" ht="15.75" customHeight="1">
      <c r="A754" s="36"/>
      <c r="B754" s="49"/>
    </row>
    <row r="755" spans="1:2" ht="15.75" customHeight="1">
      <c r="A755" s="36"/>
      <c r="B755" s="49"/>
    </row>
    <row r="756" spans="1:2" ht="15.75" customHeight="1">
      <c r="A756" s="36"/>
      <c r="B756" s="49"/>
    </row>
    <row r="757" spans="1:2" ht="15.75" customHeight="1">
      <c r="A757" s="36"/>
      <c r="B757" s="49"/>
    </row>
    <row r="758" spans="1:2" ht="15.75" customHeight="1">
      <c r="A758" s="36"/>
      <c r="B758" s="49"/>
    </row>
    <row r="759" spans="1:2" ht="15.75" customHeight="1">
      <c r="A759" s="36"/>
      <c r="B759" s="49"/>
    </row>
    <row r="760" spans="1:2" ht="15.75" customHeight="1">
      <c r="A760" s="36"/>
      <c r="B760" s="49"/>
    </row>
    <row r="761" spans="1:2" ht="15.75" customHeight="1">
      <c r="A761" s="36"/>
      <c r="B761" s="49"/>
    </row>
    <row r="762" spans="1:2" ht="15.75" customHeight="1">
      <c r="A762" s="36"/>
      <c r="B762" s="49"/>
    </row>
    <row r="763" spans="1:2" ht="15.75" customHeight="1">
      <c r="A763" s="36"/>
      <c r="B763" s="49"/>
    </row>
    <row r="764" spans="1:2" ht="15.75" customHeight="1">
      <c r="A764" s="36"/>
      <c r="B764" s="49"/>
    </row>
    <row r="765" spans="1:2" ht="15.75" customHeight="1">
      <c r="A765" s="36"/>
      <c r="B765" s="49"/>
    </row>
    <row r="766" spans="1:2" ht="15.75" customHeight="1">
      <c r="A766" s="36"/>
      <c r="B766" s="49"/>
    </row>
    <row r="767" spans="1:2" ht="15.75" customHeight="1">
      <c r="A767" s="36"/>
      <c r="B767" s="49"/>
    </row>
    <row r="768" spans="1:2" ht="15.75" customHeight="1">
      <c r="A768" s="36"/>
      <c r="B768" s="49"/>
    </row>
    <row r="769" spans="1:2" ht="15.75" customHeight="1">
      <c r="A769" s="36"/>
      <c r="B769" s="49"/>
    </row>
    <row r="770" spans="1:2" ht="15.75" customHeight="1">
      <c r="A770" s="36"/>
      <c r="B770" s="49"/>
    </row>
    <row r="771" spans="1:2" ht="15.75" customHeight="1">
      <c r="A771" s="36"/>
      <c r="B771" s="49"/>
    </row>
    <row r="772" spans="1:2" ht="15.75" customHeight="1">
      <c r="A772" s="36"/>
      <c r="B772" s="49"/>
    </row>
    <row r="773" spans="1:2" ht="15.75" customHeight="1">
      <c r="A773" s="36"/>
      <c r="B773" s="49"/>
    </row>
    <row r="774" spans="1:2" ht="15.75" customHeight="1">
      <c r="A774" s="36"/>
      <c r="B774" s="49"/>
    </row>
    <row r="775" spans="1:2" ht="15.75" customHeight="1">
      <c r="A775" s="36"/>
      <c r="B775" s="49"/>
    </row>
    <row r="776" spans="1:2" ht="15.75" customHeight="1">
      <c r="A776" s="36"/>
      <c r="B776" s="49"/>
    </row>
    <row r="777" spans="1:2" ht="15.75" customHeight="1">
      <c r="A777" s="36"/>
      <c r="B777" s="49"/>
    </row>
    <row r="778" spans="1:2" ht="15.75" customHeight="1">
      <c r="A778" s="36"/>
      <c r="B778" s="49"/>
    </row>
    <row r="779" spans="1:2" ht="15.75" customHeight="1">
      <c r="A779" s="36"/>
      <c r="B779" s="49"/>
    </row>
    <row r="780" spans="1:2" ht="15.75" customHeight="1">
      <c r="A780" s="36"/>
      <c r="B780" s="49"/>
    </row>
    <row r="781" spans="1:2" ht="15.75" customHeight="1">
      <c r="A781" s="36"/>
      <c r="B781" s="49"/>
    </row>
    <row r="782" spans="1:2" ht="15.75" customHeight="1">
      <c r="A782" s="36"/>
      <c r="B782" s="49"/>
    </row>
    <row r="783" spans="1:2" ht="15.75" customHeight="1">
      <c r="A783" s="36"/>
      <c r="B783" s="49"/>
    </row>
    <row r="784" spans="1:2" ht="15.75" customHeight="1">
      <c r="A784" s="36"/>
      <c r="B784" s="49"/>
    </row>
    <row r="785" spans="1:2" ht="15.75" customHeight="1">
      <c r="A785" s="36"/>
      <c r="B785" s="49"/>
    </row>
    <row r="786" spans="1:2" ht="15.75" customHeight="1">
      <c r="A786" s="36"/>
      <c r="B786" s="49"/>
    </row>
    <row r="787" spans="1:2" ht="15.75" customHeight="1">
      <c r="A787" s="36"/>
      <c r="B787" s="49"/>
    </row>
    <row r="788" spans="1:2" ht="15.75" customHeight="1">
      <c r="A788" s="36"/>
      <c r="B788" s="49"/>
    </row>
    <row r="789" spans="1:2" ht="15.75" customHeight="1">
      <c r="A789" s="36"/>
      <c r="B789" s="49"/>
    </row>
    <row r="790" spans="1:2" ht="15.75" customHeight="1">
      <c r="A790" s="36"/>
      <c r="B790" s="49"/>
    </row>
    <row r="791" spans="1:2" ht="15.75" customHeight="1">
      <c r="A791" s="36"/>
      <c r="B791" s="49"/>
    </row>
    <row r="792" spans="1:2" ht="15.75" customHeight="1">
      <c r="A792" s="36"/>
      <c r="B792" s="49"/>
    </row>
    <row r="793" spans="1:2" ht="15.75" customHeight="1">
      <c r="A793" s="36"/>
      <c r="B793" s="49"/>
    </row>
    <row r="794" spans="1:2" ht="15.75" customHeight="1">
      <c r="A794" s="36"/>
      <c r="B794" s="49"/>
    </row>
    <row r="795" spans="1:2" ht="15.75" customHeight="1">
      <c r="A795" s="36"/>
      <c r="B795" s="49"/>
    </row>
    <row r="796" spans="1:2" ht="15.75" customHeight="1">
      <c r="A796" s="36"/>
      <c r="B796" s="49"/>
    </row>
    <row r="797" spans="1:2" ht="15.75" customHeight="1">
      <c r="A797" s="36"/>
      <c r="B797" s="49"/>
    </row>
    <row r="798" spans="1:2" ht="15.75" customHeight="1">
      <c r="A798" s="36"/>
      <c r="B798" s="49"/>
    </row>
    <row r="799" spans="1:2" ht="15.75" customHeight="1">
      <c r="A799" s="36"/>
      <c r="B799" s="49"/>
    </row>
    <row r="800" spans="1:2" ht="15.75" customHeight="1">
      <c r="A800" s="36"/>
      <c r="B800" s="49"/>
    </row>
    <row r="801" spans="1:2" ht="15.75" customHeight="1">
      <c r="A801" s="36"/>
      <c r="B801" s="49"/>
    </row>
    <row r="802" spans="1:2" ht="15.75" customHeight="1">
      <c r="A802" s="36"/>
      <c r="B802" s="49"/>
    </row>
    <row r="803" spans="1:2" ht="15.75" customHeight="1">
      <c r="A803" s="36"/>
      <c r="B803" s="49"/>
    </row>
    <row r="804" spans="1:2" ht="15.75" customHeight="1">
      <c r="A804" s="36"/>
      <c r="B804" s="49"/>
    </row>
    <row r="805" spans="1:2" ht="15.75" customHeight="1">
      <c r="A805" s="36"/>
      <c r="B805" s="49"/>
    </row>
    <row r="806" spans="1:2" ht="15.75" customHeight="1">
      <c r="A806" s="36"/>
      <c r="B806" s="49"/>
    </row>
    <row r="807" spans="1:2" ht="15.75" customHeight="1">
      <c r="A807" s="36"/>
      <c r="B807" s="49"/>
    </row>
    <row r="808" spans="1:2" ht="15.75" customHeight="1">
      <c r="A808" s="36"/>
      <c r="B808" s="49"/>
    </row>
    <row r="809" spans="1:2" ht="15.75" customHeight="1">
      <c r="A809" s="36"/>
      <c r="B809" s="49"/>
    </row>
    <row r="810" spans="1:2" ht="15.75" customHeight="1">
      <c r="A810" s="36"/>
      <c r="B810" s="49"/>
    </row>
    <row r="811" spans="1:2" ht="15.75" customHeight="1">
      <c r="A811" s="36"/>
      <c r="B811" s="49"/>
    </row>
    <row r="812" spans="1:2" ht="15.75" customHeight="1">
      <c r="A812" s="36"/>
      <c r="B812" s="49"/>
    </row>
    <row r="813" spans="1:2" ht="15.75" customHeight="1">
      <c r="A813" s="36"/>
      <c r="B813" s="49"/>
    </row>
    <row r="814" spans="1:2" ht="15.75" customHeight="1">
      <c r="A814" s="36"/>
      <c r="B814" s="49"/>
    </row>
    <row r="815" spans="1:2" ht="15.75" customHeight="1">
      <c r="A815" s="36"/>
      <c r="B815" s="49"/>
    </row>
    <row r="816" spans="1:2" ht="15.75" customHeight="1">
      <c r="A816" s="36"/>
      <c r="B816" s="49"/>
    </row>
    <row r="817" spans="1:2" ht="15.75" customHeight="1">
      <c r="A817" s="36"/>
      <c r="B817" s="49"/>
    </row>
    <row r="818" spans="1:2" ht="15.75" customHeight="1">
      <c r="A818" s="36"/>
      <c r="B818" s="49"/>
    </row>
    <row r="819" spans="1:2" ht="15.75" customHeight="1">
      <c r="A819" s="36"/>
      <c r="B819" s="49"/>
    </row>
    <row r="820" spans="1:2" ht="15.75" customHeight="1">
      <c r="A820" s="36"/>
      <c r="B820" s="49"/>
    </row>
    <row r="821" spans="1:2" ht="15.75" customHeight="1">
      <c r="A821" s="36"/>
      <c r="B821" s="49"/>
    </row>
    <row r="822" spans="1:2" ht="15.75" customHeight="1">
      <c r="A822" s="36"/>
      <c r="B822" s="49"/>
    </row>
    <row r="823" spans="1:2" ht="15.75" customHeight="1">
      <c r="A823" s="36"/>
      <c r="B823" s="49"/>
    </row>
    <row r="824" spans="1:2" ht="15.75" customHeight="1">
      <c r="A824" s="36"/>
      <c r="B824" s="49"/>
    </row>
    <row r="825" spans="1:2" ht="15.75" customHeight="1">
      <c r="A825" s="36"/>
      <c r="B825" s="49"/>
    </row>
    <row r="826" spans="1:2" ht="15.75" customHeight="1">
      <c r="A826" s="36"/>
      <c r="B826" s="49"/>
    </row>
    <row r="827" spans="1:2" ht="15.75" customHeight="1">
      <c r="A827" s="36"/>
      <c r="B827" s="49"/>
    </row>
    <row r="828" spans="1:2" ht="15.75" customHeight="1">
      <c r="A828" s="36"/>
      <c r="B828" s="49"/>
    </row>
    <row r="829" spans="1:2" ht="15.75" customHeight="1">
      <c r="A829" s="36"/>
      <c r="B829" s="49"/>
    </row>
    <row r="830" spans="1:2" ht="15.75" customHeight="1">
      <c r="A830" s="36"/>
      <c r="B830" s="49"/>
    </row>
    <row r="831" spans="1:2" ht="15.75" customHeight="1">
      <c r="A831" s="36"/>
      <c r="B831" s="49"/>
    </row>
    <row r="832" spans="1:2" ht="15.75" customHeight="1">
      <c r="A832" s="36"/>
      <c r="B832" s="49"/>
    </row>
    <row r="833" spans="1:2" ht="15.75" customHeight="1">
      <c r="A833" s="36"/>
      <c r="B833" s="49"/>
    </row>
    <row r="834" spans="1:2" ht="15.75" customHeight="1">
      <c r="A834" s="36"/>
      <c r="B834" s="49"/>
    </row>
    <row r="835" spans="1:2" ht="15.75" customHeight="1">
      <c r="A835" s="36"/>
      <c r="B835" s="49"/>
    </row>
    <row r="836" spans="1:2" ht="15.75" customHeight="1">
      <c r="A836" s="36"/>
      <c r="B836" s="49"/>
    </row>
    <row r="837" spans="1:2" ht="15.75" customHeight="1">
      <c r="A837" s="36"/>
      <c r="B837" s="49"/>
    </row>
    <row r="838" spans="1:2" ht="15.75" customHeight="1">
      <c r="A838" s="36"/>
      <c r="B838" s="49"/>
    </row>
    <row r="839" spans="1:2" ht="15.75" customHeight="1">
      <c r="A839" s="36"/>
      <c r="B839" s="49"/>
    </row>
    <row r="840" spans="1:2" ht="15.75" customHeight="1">
      <c r="A840" s="36"/>
      <c r="B840" s="49"/>
    </row>
    <row r="841" spans="1:2" ht="15.75" customHeight="1">
      <c r="A841" s="36"/>
      <c r="B841" s="49"/>
    </row>
    <row r="842" spans="1:2" ht="15.75" customHeight="1">
      <c r="A842" s="36"/>
      <c r="B842" s="49"/>
    </row>
    <row r="843" spans="1:2" ht="15.75" customHeight="1">
      <c r="A843" s="36"/>
      <c r="B843" s="49"/>
    </row>
    <row r="844" spans="1:2" ht="15.75" customHeight="1">
      <c r="A844" s="36"/>
      <c r="B844" s="49"/>
    </row>
    <row r="845" spans="1:2" ht="15.75" customHeight="1">
      <c r="A845" s="36"/>
      <c r="B845" s="49"/>
    </row>
    <row r="846" spans="1:2" ht="15.75" customHeight="1">
      <c r="A846" s="36"/>
      <c r="B846" s="49"/>
    </row>
    <row r="847" spans="1:2" ht="15.75" customHeight="1">
      <c r="A847" s="36"/>
      <c r="B847" s="49"/>
    </row>
    <row r="848" spans="1:2" ht="15.75" customHeight="1">
      <c r="A848" s="36"/>
      <c r="B848" s="49"/>
    </row>
    <row r="849" spans="1:2" ht="15.75" customHeight="1">
      <c r="A849" s="36"/>
      <c r="B849" s="49"/>
    </row>
    <row r="850" spans="1:2" ht="15.75" customHeight="1">
      <c r="A850" s="36"/>
      <c r="B850" s="49"/>
    </row>
    <row r="851" spans="1:2" ht="15.75" customHeight="1">
      <c r="A851" s="36"/>
      <c r="B851" s="49"/>
    </row>
    <row r="852" spans="1:2" ht="15.75" customHeight="1">
      <c r="A852" s="36"/>
      <c r="B852" s="49"/>
    </row>
    <row r="853" spans="1:2" ht="15.75" customHeight="1">
      <c r="A853" s="36"/>
      <c r="B853" s="49"/>
    </row>
    <row r="854" spans="1:2" ht="15.75" customHeight="1">
      <c r="A854" s="36"/>
      <c r="B854" s="49"/>
    </row>
    <row r="855" spans="1:2" ht="15.75" customHeight="1">
      <c r="A855" s="36"/>
      <c r="B855" s="49"/>
    </row>
    <row r="856" spans="1:2" ht="15.75" customHeight="1">
      <c r="A856" s="36"/>
      <c r="B856" s="49"/>
    </row>
    <row r="857" spans="1:2" ht="15.75" customHeight="1">
      <c r="A857" s="36"/>
      <c r="B857" s="49"/>
    </row>
    <row r="858" spans="1:2" ht="15.75" customHeight="1">
      <c r="A858" s="36"/>
      <c r="B858" s="49"/>
    </row>
    <row r="859" spans="1:2" ht="15.75" customHeight="1">
      <c r="A859" s="36"/>
      <c r="B859" s="49"/>
    </row>
    <row r="860" spans="1:2" ht="15.75" customHeight="1">
      <c r="A860" s="36"/>
      <c r="B860" s="49"/>
    </row>
    <row r="861" spans="1:2" ht="15.75" customHeight="1">
      <c r="A861" s="36"/>
      <c r="B861" s="49"/>
    </row>
    <row r="862" spans="1:2" ht="15.75" customHeight="1">
      <c r="A862" s="36"/>
      <c r="B862" s="49"/>
    </row>
    <row r="863" spans="1:2" ht="15.75" customHeight="1">
      <c r="A863" s="36"/>
      <c r="B863" s="49"/>
    </row>
    <row r="864" spans="1:2" ht="15.75" customHeight="1">
      <c r="A864" s="36"/>
      <c r="B864" s="49"/>
    </row>
    <row r="865" spans="1:2" ht="15.75" customHeight="1">
      <c r="A865" s="36"/>
      <c r="B865" s="49"/>
    </row>
    <row r="866" spans="1:2" ht="15.75" customHeight="1">
      <c r="A866" s="36"/>
      <c r="B866" s="49"/>
    </row>
    <row r="867" spans="1:2" ht="15.75" customHeight="1">
      <c r="A867" s="36"/>
      <c r="B867" s="49"/>
    </row>
    <row r="868" spans="1:2" ht="15.75" customHeight="1">
      <c r="A868" s="36"/>
      <c r="B868" s="49"/>
    </row>
    <row r="869" spans="1:2" ht="15.75" customHeight="1">
      <c r="A869" s="36"/>
      <c r="B869" s="49"/>
    </row>
    <row r="870" spans="1:2" ht="15.75" customHeight="1">
      <c r="A870" s="36"/>
      <c r="B870" s="49"/>
    </row>
    <row r="871" spans="1:2" ht="15.75" customHeight="1">
      <c r="A871" s="36"/>
      <c r="B871" s="49"/>
    </row>
    <row r="872" spans="1:2" ht="15.75" customHeight="1">
      <c r="A872" s="36"/>
      <c r="B872" s="49"/>
    </row>
    <row r="873" spans="1:2" ht="15.75" customHeight="1">
      <c r="A873" s="36"/>
      <c r="B873" s="49"/>
    </row>
    <row r="874" spans="1:2" ht="15.75" customHeight="1">
      <c r="A874" s="36"/>
      <c r="B874" s="49"/>
    </row>
    <row r="875" spans="1:2" ht="15.75" customHeight="1">
      <c r="A875" s="36"/>
      <c r="B875" s="49"/>
    </row>
    <row r="876" spans="1:2" ht="15.75" customHeight="1">
      <c r="A876" s="36"/>
      <c r="B876" s="49"/>
    </row>
    <row r="877" spans="1:2" ht="15.75" customHeight="1">
      <c r="A877" s="36"/>
      <c r="B877" s="49"/>
    </row>
    <row r="878" spans="1:2" ht="15.75" customHeight="1">
      <c r="A878" s="36"/>
      <c r="B878" s="49"/>
    </row>
    <row r="879" spans="1:2" ht="15.75" customHeight="1">
      <c r="A879" s="36"/>
      <c r="B879" s="49"/>
    </row>
    <row r="880" spans="1:2" ht="15.75" customHeight="1">
      <c r="A880" s="36"/>
      <c r="B880" s="49"/>
    </row>
    <row r="881" spans="1:2" ht="15.75" customHeight="1">
      <c r="A881" s="36"/>
      <c r="B881" s="49"/>
    </row>
    <row r="882" spans="1:2" ht="15.75" customHeight="1">
      <c r="A882" s="36"/>
      <c r="B882" s="49"/>
    </row>
    <row r="883" spans="1:2" ht="15.75" customHeight="1">
      <c r="A883" s="36"/>
      <c r="B883" s="49"/>
    </row>
    <row r="884" spans="1:2" ht="15.75" customHeight="1">
      <c r="A884" s="36"/>
      <c r="B884" s="49"/>
    </row>
    <row r="885" spans="1:2" ht="15.75" customHeight="1">
      <c r="A885" s="36"/>
      <c r="B885" s="49"/>
    </row>
    <row r="886" spans="1:2" ht="15.75" customHeight="1">
      <c r="A886" s="36"/>
      <c r="B886" s="49"/>
    </row>
    <row r="887" spans="1:2" ht="15.75" customHeight="1">
      <c r="A887" s="36"/>
      <c r="B887" s="49"/>
    </row>
    <row r="888" spans="1:2" ht="15.75" customHeight="1">
      <c r="A888" s="36"/>
      <c r="B888" s="49"/>
    </row>
    <row r="889" spans="1:2" ht="15.75" customHeight="1">
      <c r="A889" s="36"/>
      <c r="B889" s="49"/>
    </row>
    <row r="890" spans="1:2" ht="15.75" customHeight="1">
      <c r="A890" s="36"/>
      <c r="B890" s="49"/>
    </row>
    <row r="891" spans="1:2" ht="15.75" customHeight="1">
      <c r="A891" s="36"/>
      <c r="B891" s="49"/>
    </row>
    <row r="892" spans="1:2" ht="15.75" customHeight="1">
      <c r="A892" s="36"/>
      <c r="B892" s="49"/>
    </row>
    <row r="893" spans="1:2" ht="15.75" customHeight="1">
      <c r="A893" s="36"/>
      <c r="B893" s="49"/>
    </row>
    <row r="894" spans="1:2" ht="15.75" customHeight="1">
      <c r="A894" s="36"/>
      <c r="B894" s="49"/>
    </row>
    <row r="895" spans="1:2" ht="15.75" customHeight="1">
      <c r="A895" s="36"/>
      <c r="B895" s="49"/>
    </row>
    <row r="896" spans="1:2" ht="15.75" customHeight="1">
      <c r="A896" s="36"/>
      <c r="B896" s="49"/>
    </row>
    <row r="897" spans="1:2" ht="15.75" customHeight="1">
      <c r="A897" s="36"/>
      <c r="B897" s="49"/>
    </row>
    <row r="898" spans="1:2" ht="15.75" customHeight="1">
      <c r="A898" s="36"/>
      <c r="B898" s="49"/>
    </row>
    <row r="899" spans="1:2" ht="15.75" customHeight="1">
      <c r="A899" s="36"/>
      <c r="B899" s="49"/>
    </row>
    <row r="900" spans="1:2" ht="15.75" customHeight="1">
      <c r="A900" s="36"/>
      <c r="B900" s="49"/>
    </row>
    <row r="901" spans="1:2" ht="15.75" customHeight="1">
      <c r="A901" s="36"/>
      <c r="B901" s="49"/>
    </row>
    <row r="902" spans="1:2" ht="15.75" customHeight="1">
      <c r="A902" s="36"/>
      <c r="B902" s="49"/>
    </row>
    <row r="903" spans="1:2" ht="15.75" customHeight="1">
      <c r="A903" s="36"/>
      <c r="B903" s="49"/>
    </row>
    <row r="904" spans="1:2" ht="15.75" customHeight="1">
      <c r="A904" s="36"/>
      <c r="B904" s="49"/>
    </row>
    <row r="905" spans="1:2" ht="15.75" customHeight="1">
      <c r="A905" s="36"/>
      <c r="B905" s="49"/>
    </row>
    <row r="906" spans="1:2" ht="15.75" customHeight="1">
      <c r="A906" s="36"/>
      <c r="B906" s="49"/>
    </row>
    <row r="907" spans="1:2" ht="15.75" customHeight="1">
      <c r="A907" s="36"/>
      <c r="B907" s="49"/>
    </row>
    <row r="908" spans="1:2" ht="15.75" customHeight="1">
      <c r="A908" s="36"/>
      <c r="B908" s="49"/>
    </row>
    <row r="909" spans="1:2" ht="15.75" customHeight="1">
      <c r="A909" s="36"/>
      <c r="B909" s="49"/>
    </row>
    <row r="910" spans="1:2" ht="15.75" customHeight="1">
      <c r="A910" s="36"/>
      <c r="B910" s="49"/>
    </row>
    <row r="911" spans="1:2" ht="15.75" customHeight="1">
      <c r="A911" s="36"/>
      <c r="B911" s="49"/>
    </row>
    <row r="912" spans="1:2" ht="15.75" customHeight="1">
      <c r="A912" s="36"/>
      <c r="B912" s="49"/>
    </row>
    <row r="913" spans="1:2" ht="15.75" customHeight="1">
      <c r="A913" s="36"/>
      <c r="B913" s="49"/>
    </row>
    <row r="914" spans="1:2" ht="15.75" customHeight="1">
      <c r="A914" s="36"/>
      <c r="B914" s="49"/>
    </row>
    <row r="915" spans="1:2" ht="15.75" customHeight="1">
      <c r="A915" s="36"/>
      <c r="B915" s="49"/>
    </row>
    <row r="916" spans="1:2" ht="15.75" customHeight="1">
      <c r="A916" s="36"/>
      <c r="B916" s="49"/>
    </row>
    <row r="917" spans="1:2" ht="15.75" customHeight="1">
      <c r="A917" s="36"/>
      <c r="B917" s="49"/>
    </row>
    <row r="918" spans="1:2" ht="15.75" customHeight="1">
      <c r="A918" s="36"/>
      <c r="B918" s="49"/>
    </row>
    <row r="919" spans="1:2" ht="15.75" customHeight="1">
      <c r="A919" s="36"/>
      <c r="B919" s="49"/>
    </row>
    <row r="920" spans="1:2" ht="15.75" customHeight="1">
      <c r="A920" s="36"/>
      <c r="B920" s="49"/>
    </row>
    <row r="921" spans="1:2" ht="15.75" customHeight="1">
      <c r="A921" s="36"/>
      <c r="B921" s="49"/>
    </row>
    <row r="922" spans="1:2" ht="15.75" customHeight="1">
      <c r="A922" s="36"/>
      <c r="B922" s="49"/>
    </row>
    <row r="923" spans="1:2" ht="15.75" customHeight="1">
      <c r="A923" s="36"/>
      <c r="B923" s="49"/>
    </row>
    <row r="924" spans="1:2" ht="15.75" customHeight="1">
      <c r="A924" s="36"/>
      <c r="B924" s="49"/>
    </row>
    <row r="925" spans="1:2" ht="15.75" customHeight="1">
      <c r="A925" s="36"/>
      <c r="B925" s="49"/>
    </row>
    <row r="926" spans="1:2" ht="15.75" customHeight="1">
      <c r="A926" s="36"/>
      <c r="B926" s="49"/>
    </row>
    <row r="927" spans="1:2" ht="15.75" customHeight="1">
      <c r="A927" s="36"/>
      <c r="B927" s="49"/>
    </row>
    <row r="928" spans="1:2" ht="15.75" customHeight="1">
      <c r="A928" s="36"/>
      <c r="B928" s="49"/>
    </row>
    <row r="929" spans="1:2" ht="15.75" customHeight="1">
      <c r="A929" s="36"/>
      <c r="B929" s="49"/>
    </row>
    <row r="930" spans="1:2" ht="15.75" customHeight="1">
      <c r="A930" s="36"/>
      <c r="B930" s="49"/>
    </row>
    <row r="931" spans="1:2" ht="15.75" customHeight="1">
      <c r="A931" s="36"/>
      <c r="B931" s="49"/>
    </row>
    <row r="932" spans="1:2" ht="15.75" customHeight="1">
      <c r="A932" s="36"/>
      <c r="B932" s="49"/>
    </row>
    <row r="933" spans="1:2" ht="15.75" customHeight="1">
      <c r="A933" s="36"/>
      <c r="B933" s="49"/>
    </row>
    <row r="934" spans="1:2" ht="15.75" customHeight="1">
      <c r="A934" s="36"/>
      <c r="B934" s="49"/>
    </row>
    <row r="935" spans="1:2" ht="15.75" customHeight="1">
      <c r="A935" s="36"/>
      <c r="B935" s="49"/>
    </row>
    <row r="936" spans="1:2" ht="15.75" customHeight="1">
      <c r="A936" s="36"/>
      <c r="B936" s="49"/>
    </row>
    <row r="937" spans="1:2" ht="15.75" customHeight="1">
      <c r="A937" s="36"/>
      <c r="B937" s="49"/>
    </row>
    <row r="938" spans="1:2" ht="15.75" customHeight="1">
      <c r="A938" s="36"/>
      <c r="B938" s="49"/>
    </row>
    <row r="939" spans="1:2" ht="15.75" customHeight="1">
      <c r="A939" s="36"/>
      <c r="B939" s="49"/>
    </row>
    <row r="940" spans="1:2" ht="15.75" customHeight="1">
      <c r="A940" s="36"/>
      <c r="B940" s="49"/>
    </row>
    <row r="941" spans="1:2" ht="15.75" customHeight="1">
      <c r="A941" s="36"/>
      <c r="B941" s="49"/>
    </row>
    <row r="942" spans="1:2" ht="15.75" customHeight="1">
      <c r="A942" s="36"/>
      <c r="B942" s="49"/>
    </row>
    <row r="943" spans="1:2" ht="15.75" customHeight="1">
      <c r="A943" s="36"/>
      <c r="B943" s="49"/>
    </row>
    <row r="944" spans="1:2" ht="15.75" customHeight="1">
      <c r="A944" s="36"/>
      <c r="B944" s="49"/>
    </row>
    <row r="945" spans="1:2" ht="15.75" customHeight="1">
      <c r="A945" s="36"/>
      <c r="B945" s="49"/>
    </row>
    <row r="946" spans="1:2" ht="15.75" customHeight="1">
      <c r="A946" s="36"/>
      <c r="B946" s="49"/>
    </row>
    <row r="947" spans="1:2" ht="15.75" customHeight="1">
      <c r="A947" s="36"/>
      <c r="B947" s="49"/>
    </row>
    <row r="948" spans="1:2" ht="15.75" customHeight="1">
      <c r="A948" s="36"/>
      <c r="B948" s="49"/>
    </row>
    <row r="949" spans="1:2" ht="15.75" customHeight="1">
      <c r="A949" s="36"/>
      <c r="B949" s="49"/>
    </row>
    <row r="950" spans="1:2" ht="15.75" customHeight="1">
      <c r="A950" s="36"/>
      <c r="B950" s="49"/>
    </row>
    <row r="951" spans="1:2" ht="15.75" customHeight="1">
      <c r="A951" s="36"/>
      <c r="B951" s="49"/>
    </row>
    <row r="952" spans="1:2" ht="15.75" customHeight="1">
      <c r="A952" s="36"/>
      <c r="B952" s="49"/>
    </row>
    <row r="953" spans="1:2" ht="15.75" customHeight="1">
      <c r="A953" s="36"/>
      <c r="B953" s="49"/>
    </row>
    <row r="954" spans="1:2" ht="15.75" customHeight="1">
      <c r="A954" s="36"/>
      <c r="B954" s="49"/>
    </row>
    <row r="955" spans="1:2" ht="15.75" customHeight="1">
      <c r="A955" s="36"/>
      <c r="B955" s="49"/>
    </row>
    <row r="956" spans="1:2" ht="15.75" customHeight="1">
      <c r="A956" s="36"/>
      <c r="B956" s="49"/>
    </row>
    <row r="957" spans="1:2" ht="15.75" customHeight="1">
      <c r="A957" s="36"/>
      <c r="B957" s="49"/>
    </row>
    <row r="958" spans="1:2" ht="15.75" customHeight="1">
      <c r="A958" s="36"/>
      <c r="B958" s="49"/>
    </row>
    <row r="959" spans="1:2" ht="15.75" customHeight="1">
      <c r="A959" s="36"/>
      <c r="B959" s="49"/>
    </row>
    <row r="960" spans="1:2" ht="15.75" customHeight="1">
      <c r="A960" s="36"/>
      <c r="B960" s="49"/>
    </row>
    <row r="961" spans="1:2" ht="15.75" customHeight="1">
      <c r="A961" s="36"/>
      <c r="B961" s="49"/>
    </row>
    <row r="962" spans="1:2" ht="15.75" customHeight="1">
      <c r="A962" s="36"/>
      <c r="B962" s="49"/>
    </row>
    <row r="963" spans="1:2" ht="15.75" customHeight="1">
      <c r="A963" s="36"/>
      <c r="B963" s="49"/>
    </row>
    <row r="964" spans="1:2" ht="15.75" customHeight="1">
      <c r="A964" s="36"/>
      <c r="B964" s="49"/>
    </row>
    <row r="965" spans="1:2" ht="15.75" customHeight="1">
      <c r="A965" s="36"/>
      <c r="B965" s="49"/>
    </row>
    <row r="966" spans="1:2" ht="15.75" customHeight="1">
      <c r="A966" s="36"/>
      <c r="B966" s="49"/>
    </row>
    <row r="967" spans="1:2" ht="15.75" customHeight="1">
      <c r="A967" s="36"/>
      <c r="B967" s="49"/>
    </row>
    <row r="968" spans="1:2" ht="15.75" customHeight="1">
      <c r="A968" s="36"/>
      <c r="B968" s="49"/>
    </row>
    <row r="969" spans="1:2" ht="15.75" customHeight="1">
      <c r="A969" s="36"/>
      <c r="B969" s="49"/>
    </row>
    <row r="970" spans="1:2" ht="15.75" customHeight="1">
      <c r="A970" s="36"/>
      <c r="B970" s="49"/>
    </row>
    <row r="971" spans="1:2" ht="15.75" customHeight="1">
      <c r="A971" s="36"/>
      <c r="B971" s="49"/>
    </row>
    <row r="972" spans="1:2" ht="15.75" customHeight="1">
      <c r="A972" s="36"/>
      <c r="B972" s="49"/>
    </row>
    <row r="973" spans="1:2" ht="15.75" customHeight="1">
      <c r="A973" s="36"/>
      <c r="B973" s="49"/>
    </row>
    <row r="974" spans="1:2" ht="15.75" customHeight="1">
      <c r="A974" s="36"/>
      <c r="B974" s="49"/>
    </row>
    <row r="975" spans="1:2" ht="15.75" customHeight="1">
      <c r="A975" s="36"/>
      <c r="B975" s="49"/>
    </row>
    <row r="976" spans="1:2" ht="15.75" customHeight="1">
      <c r="A976" s="36"/>
      <c r="B976" s="49"/>
    </row>
    <row r="977" spans="1:2" ht="15.75" customHeight="1">
      <c r="A977" s="36"/>
      <c r="B977" s="49"/>
    </row>
    <row r="978" spans="1:2" ht="15.75" customHeight="1">
      <c r="A978" s="36"/>
      <c r="B978" s="49"/>
    </row>
    <row r="979" spans="1:2" ht="15.75" customHeight="1">
      <c r="A979" s="36"/>
      <c r="B979" s="49"/>
    </row>
    <row r="980" spans="1:2" ht="15.75" customHeight="1">
      <c r="A980" s="36"/>
      <c r="B980" s="49"/>
    </row>
    <row r="981" spans="1:2" ht="15.75" customHeight="1">
      <c r="A981" s="36"/>
      <c r="B981" s="49"/>
    </row>
    <row r="982" spans="1:2" ht="15.75" customHeight="1">
      <c r="A982" s="36"/>
      <c r="B982" s="49"/>
    </row>
    <row r="983" spans="1:2" ht="15.75" customHeight="1">
      <c r="A983" s="36"/>
      <c r="B983" s="49"/>
    </row>
    <row r="984" spans="1:2" ht="15.75" customHeight="1">
      <c r="A984" s="36"/>
      <c r="B984" s="49"/>
    </row>
    <row r="985" spans="1:2" ht="15.75" customHeight="1">
      <c r="A985" s="36"/>
      <c r="B985" s="49"/>
    </row>
    <row r="986" spans="1:2" ht="15.75" customHeight="1">
      <c r="A986" s="36"/>
      <c r="B986" s="49"/>
    </row>
    <row r="987" spans="1:2" ht="15.75" customHeight="1">
      <c r="A987" s="36"/>
      <c r="B987" s="49"/>
    </row>
    <row r="988" spans="1:2" ht="15.75" customHeight="1">
      <c r="A988" s="36"/>
      <c r="B988" s="49"/>
    </row>
    <row r="989" spans="1:2" ht="15.75" customHeight="1">
      <c r="A989" s="36"/>
      <c r="B989" s="49"/>
    </row>
    <row r="990" spans="1:2" ht="15.75" customHeight="1">
      <c r="A990" s="36"/>
      <c r="B990" s="49"/>
    </row>
    <row r="991" spans="1:2" ht="15.75" customHeight="1">
      <c r="A991" s="36"/>
      <c r="B991" s="49"/>
    </row>
    <row r="992" spans="1:2" ht="15.75" customHeight="1">
      <c r="A992" s="36"/>
      <c r="B992" s="49"/>
    </row>
    <row r="993" spans="1:2" ht="15.75" customHeight="1">
      <c r="A993" s="36"/>
      <c r="B993" s="49"/>
    </row>
    <row r="994" spans="1:2" ht="15.75" customHeight="1">
      <c r="A994" s="36"/>
      <c r="B994" s="49"/>
    </row>
    <row r="995" spans="1:2" ht="15.75" customHeight="1">
      <c r="A995" s="36"/>
      <c r="B995" s="49"/>
    </row>
    <row r="996" spans="1:2" ht="15.75" customHeight="1">
      <c r="A996" s="36"/>
      <c r="B996" s="49"/>
    </row>
    <row r="997" spans="1:2" ht="15.75" customHeight="1">
      <c r="A997" s="36"/>
      <c r="B997" s="49"/>
    </row>
    <row r="998" spans="1:2" ht="15.75" customHeight="1">
      <c r="A998" s="36"/>
      <c r="B998" s="49"/>
    </row>
    <row r="999" spans="1:2" ht="15.75" customHeight="1">
      <c r="A999" s="36"/>
      <c r="B999" s="49"/>
    </row>
    <row r="1000" spans="1:2" ht="15.75" customHeight="1">
      <c r="A1000" s="36"/>
      <c r="B1000" s="49"/>
    </row>
    <row r="1001" spans="1:2" ht="15.75" customHeight="1">
      <c r="A1001" s="36"/>
      <c r="B1001" s="49"/>
    </row>
    <row r="1002" spans="1:2" ht="15.75" customHeight="1">
      <c r="A1002" s="36"/>
      <c r="B1002" s="49"/>
    </row>
    <row r="1003" spans="1:2" ht="15.75" customHeight="1">
      <c r="A1003" s="36"/>
      <c r="B1003" s="49"/>
    </row>
    <row r="1004" spans="1:2" ht="15.75" customHeight="1">
      <c r="A1004" s="36"/>
      <c r="B1004" s="49"/>
    </row>
    <row r="1005" spans="1:2" ht="15.75" customHeight="1">
      <c r="A1005" s="36"/>
      <c r="B1005" s="49"/>
    </row>
    <row r="1006" spans="1:2" ht="15.75" customHeight="1">
      <c r="A1006" s="36"/>
      <c r="B1006" s="49"/>
    </row>
    <row r="1007" spans="1:2" ht="15.75" customHeight="1">
      <c r="A1007" s="36"/>
      <c r="B1007" s="49"/>
    </row>
    <row r="1008" spans="1:2" ht="15.75" customHeight="1">
      <c r="A1008" s="36"/>
      <c r="B1008" s="49"/>
    </row>
  </sheetData>
  <autoFilter ref="A1:AD1008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G18"/>
  <sheetViews>
    <sheetView workbookViewId="0"/>
  </sheetViews>
  <sheetFormatPr baseColWidth="10" defaultColWidth="12.6640625" defaultRowHeight="15.75" customHeight="1" x14ac:dyDescent="0"/>
  <sheetData>
    <row r="1" spans="1:7" ht="15.75" customHeight="1">
      <c r="A1" s="50" t="s">
        <v>0</v>
      </c>
      <c r="B1" s="51" t="s">
        <v>4</v>
      </c>
      <c r="C1" s="51" t="s">
        <v>5</v>
      </c>
      <c r="D1" s="51" t="s">
        <v>8</v>
      </c>
      <c r="E1" s="51" t="s">
        <v>9</v>
      </c>
      <c r="F1" s="51" t="s">
        <v>10</v>
      </c>
    </row>
    <row r="2" spans="1:7" ht="15.75" customHeight="1">
      <c r="A2" s="52">
        <v>45214</v>
      </c>
      <c r="B2" s="53" t="s">
        <v>37</v>
      </c>
      <c r="C2" s="53" t="s">
        <v>38</v>
      </c>
      <c r="D2" s="53" t="s">
        <v>39</v>
      </c>
      <c r="E2" s="53" t="s">
        <v>36</v>
      </c>
      <c r="F2" s="54">
        <v>0.54166666666666663</v>
      </c>
      <c r="G2" s="2" t="s">
        <v>54</v>
      </c>
    </row>
    <row r="3" spans="1:7" ht="15.75" customHeight="1">
      <c r="A3" s="52">
        <v>45228</v>
      </c>
      <c r="B3" s="53" t="s">
        <v>37</v>
      </c>
      <c r="C3" s="53" t="s">
        <v>38</v>
      </c>
      <c r="D3" s="53" t="s">
        <v>53</v>
      </c>
      <c r="E3" s="53" t="s">
        <v>36</v>
      </c>
      <c r="F3" s="54">
        <v>0.625</v>
      </c>
    </row>
    <row r="4" spans="1:7" ht="15.75" customHeight="1">
      <c r="A4" s="52">
        <v>45277</v>
      </c>
      <c r="B4" s="53" t="s">
        <v>37</v>
      </c>
      <c r="C4" s="53" t="s">
        <v>38</v>
      </c>
      <c r="D4" s="53" t="s">
        <v>66</v>
      </c>
      <c r="E4" s="53" t="s">
        <v>36</v>
      </c>
      <c r="F4" s="54">
        <v>0.54166666666666663</v>
      </c>
    </row>
    <row r="5" spans="1:7" ht="15.75" customHeight="1">
      <c r="A5" s="52">
        <v>45298</v>
      </c>
      <c r="B5" s="53" t="s">
        <v>37</v>
      </c>
      <c r="C5" s="53" t="s">
        <v>38</v>
      </c>
      <c r="D5" s="53" t="s">
        <v>68</v>
      </c>
      <c r="E5" s="53" t="s">
        <v>69</v>
      </c>
      <c r="F5" s="54">
        <v>0.54166666666666663</v>
      </c>
    </row>
    <row r="6" spans="1:7" ht="15.75" customHeight="1">
      <c r="A6" s="52">
        <v>45340</v>
      </c>
      <c r="B6" s="53" t="s">
        <v>37</v>
      </c>
      <c r="C6" s="53" t="s">
        <v>38</v>
      </c>
      <c r="D6" s="53" t="s">
        <v>60</v>
      </c>
      <c r="E6" s="53" t="s">
        <v>36</v>
      </c>
      <c r="F6" s="54">
        <v>0.54166666666666663</v>
      </c>
    </row>
    <row r="7" spans="1:7" ht="15.75" customHeight="1">
      <c r="A7" s="52">
        <v>45361</v>
      </c>
      <c r="B7" s="53" t="s">
        <v>37</v>
      </c>
      <c r="C7" s="53" t="s">
        <v>38</v>
      </c>
      <c r="D7" s="53" t="s">
        <v>64</v>
      </c>
      <c r="E7" s="53" t="s">
        <v>36</v>
      </c>
      <c r="F7" s="54">
        <v>0.54166666666666663</v>
      </c>
    </row>
    <row r="8" spans="1:7" ht="15.75" customHeight="1">
      <c r="A8" s="52">
        <v>45375</v>
      </c>
      <c r="B8" s="53" t="s">
        <v>37</v>
      </c>
      <c r="C8" s="53" t="s">
        <v>38</v>
      </c>
      <c r="D8" s="53" t="s">
        <v>77</v>
      </c>
      <c r="E8" s="53" t="s">
        <v>36</v>
      </c>
      <c r="F8" s="54">
        <v>0.54166666666666663</v>
      </c>
    </row>
    <row r="11" spans="1:7" ht="15.75" customHeight="1">
      <c r="A11" s="2" t="s">
        <v>135</v>
      </c>
    </row>
    <row r="12" spans="1:7" ht="15.75" customHeight="1">
      <c r="A12" s="2">
        <v>56</v>
      </c>
      <c r="B12" s="2" t="s">
        <v>136</v>
      </c>
      <c r="C12" s="2" t="s">
        <v>137</v>
      </c>
      <c r="D12" s="2" t="s">
        <v>138</v>
      </c>
      <c r="E12" s="2" t="s">
        <v>139</v>
      </c>
    </row>
    <row r="13" spans="1:7" ht="15.75" customHeight="1">
      <c r="A13" s="2" t="s">
        <v>16</v>
      </c>
      <c r="B13" s="35">
        <f>COUNTIFS('NKA Fixtures'!L:L,A13)</f>
        <v>18</v>
      </c>
      <c r="C13" s="55">
        <f t="shared" ref="C13:C17" si="0">B13/SUM($B$13:$B$17)</f>
        <v>0.32727272727272727</v>
      </c>
      <c r="D13" s="56">
        <f t="shared" ref="D13:D17" si="1">E13/SUM($E$13:$E$17)</f>
        <v>0.3125</v>
      </c>
      <c r="E13" s="2">
        <v>5</v>
      </c>
    </row>
    <row r="14" spans="1:7" ht="15.75" customHeight="1">
      <c r="A14" s="2" t="s">
        <v>50</v>
      </c>
      <c r="B14" s="35">
        <f>COUNTIFS('NKA Fixtures'!L:L,A14)</f>
        <v>10</v>
      </c>
      <c r="C14" s="55">
        <f t="shared" si="0"/>
        <v>0.18181818181818182</v>
      </c>
      <c r="D14" s="56">
        <f t="shared" si="1"/>
        <v>0.1875</v>
      </c>
      <c r="E14" s="2">
        <v>3</v>
      </c>
    </row>
    <row r="15" spans="1:7" ht="15.75" customHeight="1">
      <c r="A15" s="2" t="s">
        <v>22</v>
      </c>
      <c r="B15" s="35">
        <f>COUNTIFS('NKA Fixtures'!L:L,A15)</f>
        <v>13</v>
      </c>
      <c r="C15" s="55">
        <f t="shared" si="0"/>
        <v>0.23636363636363636</v>
      </c>
      <c r="D15" s="56">
        <f t="shared" si="1"/>
        <v>0.25</v>
      </c>
      <c r="E15" s="2">
        <v>4</v>
      </c>
    </row>
    <row r="16" spans="1:7" ht="15.75" customHeight="1">
      <c r="A16" s="2" t="s">
        <v>26</v>
      </c>
      <c r="B16" s="35">
        <f>COUNTIFS('NKA Fixtures'!L:L,A16)</f>
        <v>7</v>
      </c>
      <c r="C16" s="55">
        <f t="shared" si="0"/>
        <v>0.12727272727272726</v>
      </c>
      <c r="D16" s="56">
        <f t="shared" si="1"/>
        <v>0.125</v>
      </c>
      <c r="E16" s="2">
        <v>2</v>
      </c>
    </row>
    <row r="17" spans="1:5" ht="15.75" customHeight="1">
      <c r="A17" s="2" t="s">
        <v>44</v>
      </c>
      <c r="B17" s="35">
        <f>COUNTIFS('NKA Fixtures'!L:L,A17)</f>
        <v>7</v>
      </c>
      <c r="C17" s="55">
        <f t="shared" si="0"/>
        <v>0.12727272727272726</v>
      </c>
      <c r="D17" s="56">
        <f t="shared" si="1"/>
        <v>0.125</v>
      </c>
      <c r="E17" s="2">
        <v>2</v>
      </c>
    </row>
    <row r="18" spans="1:5" ht="15.75" customHeight="1">
      <c r="C18" s="55"/>
      <c r="D18" s="5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D1001"/>
  <sheetViews>
    <sheetView workbookViewId="0"/>
  </sheetViews>
  <sheetFormatPr baseColWidth="10" defaultColWidth="12.6640625" defaultRowHeight="15.75" customHeight="1" x14ac:dyDescent="0"/>
  <cols>
    <col min="2" max="2" width="13.5" customWidth="1"/>
  </cols>
  <sheetData>
    <row r="1" spans="1:4" ht="15.75" customHeight="1">
      <c r="A1" s="57" t="s">
        <v>140</v>
      </c>
      <c r="B1" s="57" t="s">
        <v>141</v>
      </c>
    </row>
    <row r="2" spans="1:4" ht="15.75" customHeight="1">
      <c r="A2" s="58" t="s">
        <v>142</v>
      </c>
      <c r="B2" s="59" t="s">
        <v>143</v>
      </c>
      <c r="D2" s="35">
        <f>7*5*27</f>
        <v>945</v>
      </c>
    </row>
    <row r="3" spans="1:4" ht="15.75" customHeight="1">
      <c r="A3" s="60" t="s">
        <v>144</v>
      </c>
      <c r="B3" s="61" t="s">
        <v>145</v>
      </c>
    </row>
    <row r="4" spans="1:4" ht="15.75" customHeight="1">
      <c r="A4" s="60" t="s">
        <v>146</v>
      </c>
      <c r="B4" s="62" t="s">
        <v>147</v>
      </c>
      <c r="D4" s="62"/>
    </row>
    <row r="5" spans="1:4" ht="15.75" customHeight="1">
      <c r="A5" s="62" t="s">
        <v>148</v>
      </c>
      <c r="B5" s="63" t="s">
        <v>149</v>
      </c>
    </row>
    <row r="6" spans="1:4" ht="15.75" customHeight="1">
      <c r="A6" s="63" t="s">
        <v>150</v>
      </c>
      <c r="B6" s="64" t="s">
        <v>151</v>
      </c>
    </row>
    <row r="7" spans="1:4" ht="15.75" customHeight="1">
      <c r="A7" s="63" t="s">
        <v>152</v>
      </c>
      <c r="B7" s="65" t="s">
        <v>153</v>
      </c>
    </row>
    <row r="8" spans="1:4" ht="15.75" customHeight="1">
      <c r="A8" s="66" t="s">
        <v>154</v>
      </c>
      <c r="B8" s="65" t="s">
        <v>155</v>
      </c>
    </row>
    <row r="9" spans="1:4" ht="15.75" customHeight="1">
      <c r="A9" s="65" t="s">
        <v>156</v>
      </c>
      <c r="B9" s="65" t="s">
        <v>157</v>
      </c>
    </row>
    <row r="11" spans="1:4" ht="15.75" customHeight="1">
      <c r="B11" s="67"/>
    </row>
    <row r="12" spans="1:4" ht="15.75" customHeight="1">
      <c r="A12" s="105" t="s">
        <v>158</v>
      </c>
      <c r="B12" s="104"/>
      <c r="C12" s="104"/>
    </row>
    <row r="13" spans="1:4" ht="15.75" customHeight="1">
      <c r="A13" s="68" t="s">
        <v>18</v>
      </c>
      <c r="B13" s="68" t="s">
        <v>31</v>
      </c>
      <c r="C13" s="68" t="s">
        <v>111</v>
      </c>
    </row>
    <row r="14" spans="1:4" ht="15.75" customHeight="1">
      <c r="A14" s="58" t="s">
        <v>142</v>
      </c>
      <c r="B14" s="59" t="s">
        <v>143</v>
      </c>
      <c r="C14" s="59" t="s">
        <v>145</v>
      </c>
    </row>
    <row r="15" spans="1:4" ht="15.75" customHeight="1">
      <c r="A15" s="60" t="s">
        <v>144</v>
      </c>
      <c r="B15" s="60" t="s">
        <v>146</v>
      </c>
      <c r="C15" s="62" t="s">
        <v>147</v>
      </c>
    </row>
    <row r="16" spans="1:4" ht="15.75" customHeight="1">
      <c r="A16" s="62" t="s">
        <v>148</v>
      </c>
      <c r="B16" s="66" t="s">
        <v>154</v>
      </c>
      <c r="C16" s="64" t="s">
        <v>151</v>
      </c>
    </row>
    <row r="17" spans="1:3" ht="15.75" customHeight="1">
      <c r="A17" s="63" t="s">
        <v>150</v>
      </c>
      <c r="B17" s="63" t="s">
        <v>149</v>
      </c>
      <c r="C17" s="65" t="s">
        <v>155</v>
      </c>
    </row>
    <row r="18" spans="1:3" ht="15.75" customHeight="1">
      <c r="A18" s="63" t="s">
        <v>152</v>
      </c>
      <c r="B18" s="65" t="s">
        <v>153</v>
      </c>
      <c r="C18" s="65" t="s">
        <v>157</v>
      </c>
    </row>
    <row r="19" spans="1:3" ht="15.75" customHeight="1">
      <c r="A19" s="65" t="s">
        <v>156</v>
      </c>
    </row>
    <row r="20" spans="1:3" ht="15.75" customHeight="1">
      <c r="A20" s="12"/>
      <c r="B20" s="12"/>
    </row>
    <row r="21" spans="1:3" ht="15.75" customHeight="1">
      <c r="A21" s="12"/>
      <c r="B21" s="12"/>
    </row>
    <row r="22" spans="1:3" ht="15.75" customHeight="1">
      <c r="A22" s="12"/>
      <c r="B22" s="12"/>
    </row>
    <row r="23" spans="1:3" ht="15.75" customHeight="1">
      <c r="A23" s="12"/>
      <c r="B23" s="12"/>
    </row>
    <row r="24" spans="1:3" ht="15.75" customHeight="1">
      <c r="A24" s="12"/>
      <c r="B24" s="12"/>
    </row>
    <row r="25" spans="1:3" ht="15.75" customHeight="1">
      <c r="A25" s="12"/>
      <c r="B25" s="12"/>
    </row>
    <row r="26" spans="1:3" ht="15.75" customHeight="1">
      <c r="A26" s="12"/>
      <c r="B26" s="12"/>
    </row>
    <row r="27" spans="1:3" ht="15.75" customHeight="1">
      <c r="A27" s="12"/>
      <c r="B27" s="12"/>
    </row>
    <row r="28" spans="1:3" ht="15.75" customHeight="1">
      <c r="A28" s="12"/>
      <c r="B28" s="12"/>
    </row>
    <row r="29" spans="1:3" ht="15.75" customHeight="1">
      <c r="A29" s="12"/>
      <c r="B29" s="12"/>
    </row>
    <row r="30" spans="1:3" ht="15.75" customHeight="1">
      <c r="A30" s="12"/>
      <c r="B30" s="12"/>
    </row>
    <row r="31" spans="1:3" ht="15.75" customHeight="1">
      <c r="A31" s="12"/>
      <c r="B31" s="12"/>
    </row>
    <row r="32" spans="1:3" ht="15.75" customHeight="1">
      <c r="A32" s="12"/>
      <c r="B32" s="12"/>
    </row>
    <row r="33" spans="1:2" ht="15.75" customHeight="1">
      <c r="A33" s="12"/>
      <c r="B33" s="12"/>
    </row>
    <row r="34" spans="1:2" ht="15.75" customHeight="1">
      <c r="A34" s="12"/>
      <c r="B34" s="12"/>
    </row>
    <row r="35" spans="1:2" ht="15.75" customHeight="1">
      <c r="A35" s="12"/>
      <c r="B35" s="12"/>
    </row>
    <row r="36" spans="1:2" ht="15.75" customHeight="1">
      <c r="A36" s="12"/>
      <c r="B36" s="12"/>
    </row>
    <row r="37" spans="1:2" ht="15.75" customHeight="1">
      <c r="A37" s="12"/>
      <c r="B37" s="12"/>
    </row>
    <row r="38" spans="1:2" ht="15.75" customHeight="1">
      <c r="A38" s="12"/>
      <c r="B38" s="12"/>
    </row>
    <row r="39" spans="1:2" ht="15.75" customHeight="1">
      <c r="A39" s="12"/>
      <c r="B39" s="12"/>
    </row>
    <row r="40" spans="1:2" ht="15.75" customHeight="1">
      <c r="A40" s="12"/>
      <c r="B40" s="12"/>
    </row>
    <row r="41" spans="1:2" ht="15.75" customHeight="1">
      <c r="A41" s="12"/>
      <c r="B41" s="12"/>
    </row>
    <row r="42" spans="1:2" ht="15.75" customHeight="1">
      <c r="A42" s="12"/>
      <c r="B42" s="12"/>
    </row>
    <row r="43" spans="1:2" ht="15.75" customHeight="1">
      <c r="A43" s="12"/>
      <c r="B43" s="12"/>
    </row>
    <row r="44" spans="1:2" ht="15.75" customHeight="1">
      <c r="A44" s="12"/>
      <c r="B44" s="12"/>
    </row>
    <row r="45" spans="1:2" ht="15.75" customHeight="1">
      <c r="A45" s="12"/>
      <c r="B45" s="12"/>
    </row>
    <row r="46" spans="1:2" ht="15.75" customHeight="1">
      <c r="A46" s="12"/>
      <c r="B46" s="12"/>
    </row>
    <row r="47" spans="1:2" ht="15.75" customHeight="1">
      <c r="A47" s="12"/>
      <c r="B47" s="12"/>
    </row>
    <row r="48" spans="1:2" ht="15.75" customHeight="1">
      <c r="A48" s="12"/>
      <c r="B48" s="12"/>
    </row>
    <row r="49" spans="1:2" ht="15.75" customHeight="1">
      <c r="A49" s="12"/>
      <c r="B49" s="12"/>
    </row>
    <row r="50" spans="1:2" ht="15.75" customHeight="1">
      <c r="A50" s="12"/>
      <c r="B50" s="12"/>
    </row>
    <row r="51" spans="1:2" ht="15.75" customHeight="1">
      <c r="A51" s="12"/>
      <c r="B51" s="12"/>
    </row>
    <row r="52" spans="1:2" ht="15.75" customHeight="1">
      <c r="A52" s="12"/>
      <c r="B52" s="12"/>
    </row>
    <row r="53" spans="1:2" ht="15.75" customHeight="1">
      <c r="A53" s="12"/>
      <c r="B53" s="12"/>
    </row>
    <row r="54" spans="1:2" ht="15.75" customHeight="1">
      <c r="A54" s="12"/>
      <c r="B54" s="12"/>
    </row>
    <row r="55" spans="1:2" ht="15.75" customHeight="1">
      <c r="A55" s="12"/>
      <c r="B55" s="12"/>
    </row>
    <row r="56" spans="1:2" ht="15.75" customHeight="1">
      <c r="A56" s="12"/>
      <c r="B56" s="12"/>
    </row>
    <row r="57" spans="1:2" ht="15.75" customHeight="1">
      <c r="A57" s="12"/>
      <c r="B57" s="12"/>
    </row>
    <row r="58" spans="1:2" ht="15.75" customHeight="1">
      <c r="A58" s="12"/>
      <c r="B58" s="12"/>
    </row>
    <row r="59" spans="1:2" ht="15.75" customHeight="1">
      <c r="A59" s="12"/>
      <c r="B59" s="12"/>
    </row>
    <row r="60" spans="1:2" ht="15.75" customHeight="1">
      <c r="A60" s="12"/>
      <c r="B60" s="12"/>
    </row>
    <row r="61" spans="1:2" ht="15.75" customHeight="1">
      <c r="A61" s="12"/>
      <c r="B61" s="12"/>
    </row>
    <row r="62" spans="1:2" ht="15.75" customHeight="1">
      <c r="A62" s="12"/>
      <c r="B62" s="12"/>
    </row>
    <row r="63" spans="1:2" ht="15.75" customHeight="1">
      <c r="A63" s="12"/>
      <c r="B63" s="12"/>
    </row>
    <row r="64" spans="1:2" ht="15.75" customHeight="1">
      <c r="A64" s="12"/>
      <c r="B64" s="12"/>
    </row>
    <row r="65" spans="1:2" ht="15.75" customHeight="1">
      <c r="A65" s="12"/>
      <c r="B65" s="12"/>
    </row>
    <row r="66" spans="1:2" ht="15.75" customHeight="1">
      <c r="A66" s="12"/>
      <c r="B66" s="12"/>
    </row>
    <row r="67" spans="1:2" ht="15.75" customHeight="1">
      <c r="A67" s="12"/>
      <c r="B67" s="12"/>
    </row>
    <row r="68" spans="1:2" ht="15.75" customHeight="1">
      <c r="A68" s="12"/>
      <c r="B68" s="12"/>
    </row>
    <row r="69" spans="1:2" ht="15.75" customHeight="1">
      <c r="A69" s="12"/>
      <c r="B69" s="12"/>
    </row>
    <row r="70" spans="1:2" ht="15.75" customHeight="1">
      <c r="A70" s="12"/>
      <c r="B70" s="12"/>
    </row>
    <row r="71" spans="1:2" ht="15.75" customHeight="1">
      <c r="A71" s="12"/>
      <c r="B71" s="12"/>
    </row>
    <row r="72" spans="1:2" ht="15.75" customHeight="1">
      <c r="A72" s="12"/>
      <c r="B72" s="12"/>
    </row>
    <row r="73" spans="1:2" ht="15.75" customHeight="1">
      <c r="A73" s="12"/>
      <c r="B73" s="12"/>
    </row>
    <row r="74" spans="1:2" ht="15.75" customHeight="1">
      <c r="A74" s="12"/>
      <c r="B74" s="12"/>
    </row>
    <row r="75" spans="1:2" ht="15.75" customHeight="1">
      <c r="A75" s="12"/>
      <c r="B75" s="12"/>
    </row>
    <row r="76" spans="1:2" ht="15.75" customHeight="1">
      <c r="A76" s="12"/>
      <c r="B76" s="12"/>
    </row>
    <row r="77" spans="1:2" ht="15.75" customHeight="1">
      <c r="A77" s="12"/>
      <c r="B77" s="12"/>
    </row>
    <row r="78" spans="1:2" ht="15.75" customHeight="1">
      <c r="A78" s="12"/>
      <c r="B78" s="12"/>
    </row>
    <row r="79" spans="1:2" ht="15.75" customHeight="1">
      <c r="A79" s="12"/>
      <c r="B79" s="12"/>
    </row>
    <row r="80" spans="1:2" ht="15.75" customHeight="1">
      <c r="A80" s="12"/>
      <c r="B80" s="12"/>
    </row>
    <row r="81" spans="1:2" ht="15.75" customHeight="1">
      <c r="A81" s="12"/>
      <c r="B81" s="12"/>
    </row>
    <row r="82" spans="1:2" ht="15.75" customHeight="1">
      <c r="A82" s="12"/>
      <c r="B82" s="12"/>
    </row>
    <row r="83" spans="1:2" ht="15.75" customHeight="1">
      <c r="A83" s="12"/>
      <c r="B83" s="12"/>
    </row>
    <row r="84" spans="1:2" ht="15.75" customHeight="1">
      <c r="A84" s="12"/>
      <c r="B84" s="12"/>
    </row>
    <row r="85" spans="1:2" ht="15.75" customHeight="1">
      <c r="A85" s="12"/>
      <c r="B85" s="12"/>
    </row>
    <row r="86" spans="1:2" ht="15.75" customHeight="1">
      <c r="A86" s="12"/>
      <c r="B86" s="12"/>
    </row>
    <row r="87" spans="1:2" ht="15.75" customHeight="1">
      <c r="A87" s="12"/>
      <c r="B87" s="12"/>
    </row>
    <row r="88" spans="1:2" ht="15.75" customHeight="1">
      <c r="A88" s="12"/>
      <c r="B88" s="12"/>
    </row>
    <row r="89" spans="1:2" ht="15.75" customHeight="1">
      <c r="A89" s="12"/>
      <c r="B89" s="12"/>
    </row>
    <row r="90" spans="1:2" ht="15.75" customHeight="1">
      <c r="A90" s="12"/>
      <c r="B90" s="12"/>
    </row>
    <row r="91" spans="1:2" ht="15.75" customHeight="1">
      <c r="A91" s="12"/>
      <c r="B91" s="12"/>
    </row>
    <row r="92" spans="1:2" ht="15.75" customHeight="1">
      <c r="A92" s="12"/>
      <c r="B92" s="12"/>
    </row>
    <row r="93" spans="1:2" ht="15.75" customHeight="1">
      <c r="A93" s="12"/>
      <c r="B93" s="12"/>
    </row>
    <row r="94" spans="1:2" ht="15.75" customHeight="1">
      <c r="A94" s="12"/>
      <c r="B94" s="12"/>
    </row>
    <row r="95" spans="1:2" ht="15.75" customHeight="1">
      <c r="A95" s="12"/>
      <c r="B95" s="12"/>
    </row>
    <row r="96" spans="1:2" ht="15.75" customHeight="1">
      <c r="A96" s="12"/>
      <c r="B96" s="12"/>
    </row>
    <row r="97" spans="1:2" ht="15.75" customHeight="1">
      <c r="A97" s="12"/>
      <c r="B97" s="12"/>
    </row>
    <row r="98" spans="1:2" ht="15.75" customHeight="1">
      <c r="A98" s="12"/>
      <c r="B98" s="12"/>
    </row>
    <row r="99" spans="1:2" ht="15.75" customHeight="1">
      <c r="A99" s="12"/>
      <c r="B99" s="12"/>
    </row>
    <row r="100" spans="1:2" ht="15.75" customHeight="1">
      <c r="A100" s="12"/>
      <c r="B100" s="12"/>
    </row>
    <row r="101" spans="1:2" ht="15.75" customHeight="1">
      <c r="A101" s="12"/>
      <c r="B101" s="12"/>
    </row>
    <row r="102" spans="1:2" ht="15.75" customHeight="1">
      <c r="A102" s="12"/>
      <c r="B102" s="12"/>
    </row>
    <row r="103" spans="1:2" ht="15.75" customHeight="1">
      <c r="A103" s="12"/>
      <c r="B103" s="12"/>
    </row>
    <row r="104" spans="1:2" ht="15.75" customHeight="1">
      <c r="A104" s="12"/>
      <c r="B104" s="12"/>
    </row>
    <row r="105" spans="1:2" ht="15.75" customHeight="1">
      <c r="A105" s="12"/>
      <c r="B105" s="12"/>
    </row>
    <row r="106" spans="1:2" ht="15.75" customHeight="1">
      <c r="A106" s="12"/>
      <c r="B106" s="12"/>
    </row>
    <row r="107" spans="1:2" ht="15.75" customHeight="1">
      <c r="A107" s="12"/>
      <c r="B107" s="12"/>
    </row>
    <row r="108" spans="1:2" ht="15.75" customHeight="1">
      <c r="A108" s="12"/>
      <c r="B108" s="12"/>
    </row>
    <row r="109" spans="1:2" ht="15.75" customHeight="1">
      <c r="A109" s="12"/>
      <c r="B109" s="12"/>
    </row>
    <row r="110" spans="1:2" ht="15.75" customHeight="1">
      <c r="A110" s="12"/>
      <c r="B110" s="12"/>
    </row>
    <row r="111" spans="1:2" ht="15.75" customHeight="1">
      <c r="A111" s="12"/>
      <c r="B111" s="12"/>
    </row>
    <row r="112" spans="1:2" ht="15.75" customHeight="1">
      <c r="A112" s="12"/>
      <c r="B112" s="12"/>
    </row>
    <row r="113" spans="1:2" ht="15.75" customHeight="1">
      <c r="A113" s="12"/>
      <c r="B113" s="12"/>
    </row>
    <row r="114" spans="1:2" ht="15.75" customHeight="1">
      <c r="A114" s="12"/>
      <c r="B114" s="12"/>
    </row>
    <row r="115" spans="1:2" ht="15.75" customHeight="1">
      <c r="A115" s="12"/>
      <c r="B115" s="12"/>
    </row>
    <row r="116" spans="1:2" ht="15.75" customHeight="1">
      <c r="A116" s="12"/>
      <c r="B116" s="12"/>
    </row>
    <row r="117" spans="1:2" ht="15.75" customHeight="1">
      <c r="A117" s="12"/>
      <c r="B117" s="12"/>
    </row>
    <row r="118" spans="1:2" ht="15.75" customHeight="1">
      <c r="A118" s="12"/>
      <c r="B118" s="12"/>
    </row>
    <row r="119" spans="1:2" ht="15.75" customHeight="1">
      <c r="A119" s="12"/>
      <c r="B119" s="12"/>
    </row>
    <row r="120" spans="1:2" ht="15.75" customHeight="1">
      <c r="A120" s="12"/>
      <c r="B120" s="12"/>
    </row>
    <row r="121" spans="1:2" ht="15.75" customHeight="1">
      <c r="A121" s="12"/>
      <c r="B121" s="12"/>
    </row>
    <row r="122" spans="1:2" ht="15.75" customHeight="1">
      <c r="A122" s="12"/>
      <c r="B122" s="12"/>
    </row>
    <row r="123" spans="1:2" ht="15.75" customHeight="1">
      <c r="A123" s="12"/>
      <c r="B123" s="12"/>
    </row>
    <row r="124" spans="1:2" ht="15.75" customHeight="1">
      <c r="A124" s="12"/>
      <c r="B124" s="12"/>
    </row>
    <row r="125" spans="1:2" ht="15.75" customHeight="1">
      <c r="A125" s="12"/>
      <c r="B125" s="12"/>
    </row>
    <row r="126" spans="1:2" ht="15.75" customHeight="1">
      <c r="A126" s="12"/>
      <c r="B126" s="12"/>
    </row>
    <row r="127" spans="1:2" ht="15.75" customHeight="1">
      <c r="A127" s="12"/>
      <c r="B127" s="12"/>
    </row>
    <row r="128" spans="1:2" ht="15.75" customHeight="1">
      <c r="A128" s="12"/>
      <c r="B128" s="12"/>
    </row>
    <row r="129" spans="1:2" ht="15.75" customHeight="1">
      <c r="A129" s="12"/>
      <c r="B129" s="12"/>
    </row>
    <row r="130" spans="1:2" ht="15.75" customHeight="1">
      <c r="A130" s="12"/>
      <c r="B130" s="12"/>
    </row>
    <row r="131" spans="1:2" ht="15.75" customHeight="1">
      <c r="A131" s="12"/>
      <c r="B131" s="12"/>
    </row>
    <row r="132" spans="1:2" ht="15.75" customHeight="1">
      <c r="A132" s="12"/>
      <c r="B132" s="12"/>
    </row>
    <row r="133" spans="1:2" ht="15.75" customHeight="1">
      <c r="A133" s="12"/>
      <c r="B133" s="12"/>
    </row>
    <row r="134" spans="1:2" ht="15.75" customHeight="1">
      <c r="A134" s="12"/>
      <c r="B134" s="12"/>
    </row>
    <row r="135" spans="1:2" ht="15.75" customHeight="1">
      <c r="A135" s="12"/>
      <c r="B135" s="12"/>
    </row>
    <row r="136" spans="1:2" ht="15.75" customHeight="1">
      <c r="A136" s="12"/>
      <c r="B136" s="12"/>
    </row>
    <row r="137" spans="1:2" ht="15.75" customHeight="1">
      <c r="A137" s="12"/>
      <c r="B137" s="12"/>
    </row>
    <row r="138" spans="1:2" ht="15.75" customHeight="1">
      <c r="A138" s="12"/>
      <c r="B138" s="12"/>
    </row>
    <row r="139" spans="1:2" ht="15.75" customHeight="1">
      <c r="A139" s="12"/>
      <c r="B139" s="12"/>
    </row>
    <row r="140" spans="1:2" ht="15.75" customHeight="1">
      <c r="A140" s="12"/>
      <c r="B140" s="12"/>
    </row>
    <row r="141" spans="1:2" ht="15.75" customHeight="1">
      <c r="A141" s="12"/>
      <c r="B141" s="12"/>
    </row>
    <row r="142" spans="1:2" ht="15.75" customHeight="1">
      <c r="A142" s="12"/>
      <c r="B142" s="12"/>
    </row>
    <row r="143" spans="1:2" ht="15.75" customHeight="1">
      <c r="A143" s="12"/>
      <c r="B143" s="12"/>
    </row>
    <row r="144" spans="1:2" ht="15.75" customHeight="1">
      <c r="A144" s="12"/>
      <c r="B144" s="12"/>
    </row>
    <row r="145" spans="1:2" ht="15.75" customHeight="1">
      <c r="A145" s="12"/>
      <c r="B145" s="12"/>
    </row>
    <row r="146" spans="1:2" ht="15.75" customHeight="1">
      <c r="A146" s="12"/>
      <c r="B146" s="12"/>
    </row>
    <row r="147" spans="1:2" ht="15.75" customHeight="1">
      <c r="A147" s="12"/>
      <c r="B147" s="12"/>
    </row>
    <row r="148" spans="1:2" ht="15.75" customHeight="1">
      <c r="A148" s="12"/>
      <c r="B148" s="12"/>
    </row>
    <row r="149" spans="1:2" ht="15.75" customHeight="1">
      <c r="A149" s="12"/>
      <c r="B149" s="12"/>
    </row>
    <row r="150" spans="1:2" ht="15.75" customHeight="1">
      <c r="A150" s="12"/>
      <c r="B150" s="12"/>
    </row>
    <row r="151" spans="1:2" ht="15.75" customHeight="1">
      <c r="A151" s="12"/>
      <c r="B151" s="12"/>
    </row>
    <row r="152" spans="1:2" ht="15.75" customHeight="1">
      <c r="A152" s="12"/>
      <c r="B152" s="12"/>
    </row>
    <row r="153" spans="1:2" ht="15.75" customHeight="1">
      <c r="A153" s="12"/>
      <c r="B153" s="12"/>
    </row>
    <row r="154" spans="1:2" ht="15.75" customHeight="1">
      <c r="A154" s="12"/>
      <c r="B154" s="12"/>
    </row>
    <row r="155" spans="1:2" ht="15.75" customHeight="1">
      <c r="A155" s="12"/>
      <c r="B155" s="12"/>
    </row>
    <row r="156" spans="1:2" ht="15.75" customHeight="1">
      <c r="A156" s="12"/>
      <c r="B156" s="12"/>
    </row>
    <row r="157" spans="1:2" ht="15.75" customHeight="1">
      <c r="A157" s="12"/>
      <c r="B157" s="12"/>
    </row>
    <row r="158" spans="1:2" ht="15.75" customHeight="1">
      <c r="A158" s="12"/>
      <c r="B158" s="12"/>
    </row>
    <row r="159" spans="1:2" ht="15.75" customHeight="1">
      <c r="A159" s="12"/>
      <c r="B159" s="12"/>
    </row>
    <row r="160" spans="1:2" ht="15.75" customHeight="1">
      <c r="A160" s="12"/>
      <c r="B160" s="12"/>
    </row>
    <row r="161" spans="1:2" ht="15.75" customHeight="1">
      <c r="A161" s="12"/>
      <c r="B161" s="12"/>
    </row>
    <row r="162" spans="1:2" ht="15.75" customHeight="1">
      <c r="A162" s="12"/>
      <c r="B162" s="12"/>
    </row>
    <row r="163" spans="1:2" ht="15.75" customHeight="1">
      <c r="A163" s="12"/>
      <c r="B163" s="12"/>
    </row>
    <row r="164" spans="1:2" ht="15.75" customHeight="1">
      <c r="A164" s="12"/>
      <c r="B164" s="12"/>
    </row>
    <row r="165" spans="1:2" ht="15.75" customHeight="1">
      <c r="A165" s="12"/>
      <c r="B165" s="12"/>
    </row>
    <row r="166" spans="1:2" ht="15.75" customHeight="1">
      <c r="A166" s="12"/>
      <c r="B166" s="12"/>
    </row>
    <row r="167" spans="1:2" ht="15.75" customHeight="1">
      <c r="A167" s="12"/>
      <c r="B167" s="12"/>
    </row>
    <row r="168" spans="1:2" ht="15.75" customHeight="1">
      <c r="A168" s="12"/>
      <c r="B168" s="12"/>
    </row>
    <row r="169" spans="1:2" ht="15.75" customHeight="1">
      <c r="A169" s="12"/>
      <c r="B169" s="12"/>
    </row>
    <row r="170" spans="1:2" ht="15.75" customHeight="1">
      <c r="A170" s="12"/>
      <c r="B170" s="12"/>
    </row>
    <row r="171" spans="1:2" ht="15.75" customHeight="1">
      <c r="A171" s="12"/>
      <c r="B171" s="12"/>
    </row>
    <row r="172" spans="1:2" ht="15.75" customHeight="1">
      <c r="A172" s="12"/>
      <c r="B172" s="12"/>
    </row>
    <row r="173" spans="1:2" ht="15.75" customHeight="1">
      <c r="A173" s="12"/>
      <c r="B173" s="12"/>
    </row>
    <row r="174" spans="1:2" ht="15.75" customHeight="1">
      <c r="A174" s="12"/>
      <c r="B174" s="12"/>
    </row>
    <row r="175" spans="1:2" ht="15.75" customHeight="1">
      <c r="A175" s="12"/>
      <c r="B175" s="12"/>
    </row>
    <row r="176" spans="1:2" ht="15.75" customHeight="1">
      <c r="A176" s="12"/>
      <c r="B176" s="12"/>
    </row>
    <row r="177" spans="1:2" ht="15.75" customHeight="1">
      <c r="A177" s="12"/>
      <c r="B177" s="12"/>
    </row>
    <row r="178" spans="1:2" ht="15.75" customHeight="1">
      <c r="A178" s="12"/>
      <c r="B178" s="12"/>
    </row>
    <row r="179" spans="1:2" ht="15.75" customHeight="1">
      <c r="A179" s="12"/>
      <c r="B179" s="12"/>
    </row>
    <row r="180" spans="1:2" ht="15.75" customHeight="1">
      <c r="A180" s="12"/>
      <c r="B180" s="12"/>
    </row>
    <row r="181" spans="1:2" ht="15.75" customHeight="1">
      <c r="A181" s="12"/>
      <c r="B181" s="12"/>
    </row>
    <row r="182" spans="1:2" ht="15.75" customHeight="1">
      <c r="A182" s="12"/>
      <c r="B182" s="12"/>
    </row>
    <row r="183" spans="1:2" ht="15.75" customHeight="1">
      <c r="A183" s="12"/>
      <c r="B183" s="12"/>
    </row>
    <row r="184" spans="1:2" ht="15.75" customHeight="1">
      <c r="A184" s="12"/>
      <c r="B184" s="12"/>
    </row>
    <row r="185" spans="1:2" ht="15.75" customHeight="1">
      <c r="A185" s="12"/>
      <c r="B185" s="12"/>
    </row>
    <row r="186" spans="1:2" ht="15.75" customHeight="1">
      <c r="A186" s="12"/>
      <c r="B186" s="12"/>
    </row>
    <row r="187" spans="1:2" ht="15.75" customHeight="1">
      <c r="A187" s="12"/>
      <c r="B187" s="12"/>
    </row>
    <row r="188" spans="1:2" ht="15.75" customHeight="1">
      <c r="A188" s="12"/>
      <c r="B188" s="12"/>
    </row>
    <row r="189" spans="1:2" ht="15.75" customHeight="1">
      <c r="A189" s="12"/>
      <c r="B189" s="12"/>
    </row>
    <row r="190" spans="1:2" ht="15.75" customHeight="1">
      <c r="A190" s="12"/>
      <c r="B190" s="12"/>
    </row>
    <row r="191" spans="1:2" ht="15.75" customHeight="1">
      <c r="A191" s="12"/>
      <c r="B191" s="12"/>
    </row>
    <row r="192" spans="1:2" ht="15.75" customHeight="1">
      <c r="A192" s="12"/>
      <c r="B192" s="12"/>
    </row>
    <row r="193" spans="1:2" ht="15.75" customHeight="1">
      <c r="A193" s="12"/>
      <c r="B193" s="12"/>
    </row>
    <row r="194" spans="1:2" ht="15.75" customHeight="1">
      <c r="A194" s="12"/>
      <c r="B194" s="12"/>
    </row>
    <row r="195" spans="1:2" ht="15.75" customHeight="1">
      <c r="A195" s="12"/>
      <c r="B195" s="12"/>
    </row>
    <row r="196" spans="1:2" ht="15.75" customHeight="1">
      <c r="A196" s="12"/>
      <c r="B196" s="12"/>
    </row>
    <row r="197" spans="1:2" ht="15.75" customHeight="1">
      <c r="A197" s="12"/>
      <c r="B197" s="12"/>
    </row>
    <row r="198" spans="1:2" ht="15.75" customHeight="1">
      <c r="A198" s="12"/>
      <c r="B198" s="12"/>
    </row>
    <row r="199" spans="1:2" ht="15.75" customHeight="1">
      <c r="A199" s="12"/>
      <c r="B199" s="12"/>
    </row>
    <row r="200" spans="1:2" ht="15.75" customHeight="1">
      <c r="A200" s="12"/>
      <c r="B200" s="12"/>
    </row>
    <row r="201" spans="1:2" ht="15.75" customHeight="1">
      <c r="A201" s="12"/>
      <c r="B201" s="12"/>
    </row>
    <row r="202" spans="1:2" ht="15.75" customHeight="1">
      <c r="A202" s="12"/>
      <c r="B202" s="12"/>
    </row>
    <row r="203" spans="1:2" ht="15.75" customHeight="1">
      <c r="A203" s="12"/>
      <c r="B203" s="12"/>
    </row>
    <row r="204" spans="1:2" ht="15.75" customHeight="1">
      <c r="A204" s="12"/>
      <c r="B204" s="12"/>
    </row>
    <row r="205" spans="1:2" ht="15.75" customHeight="1">
      <c r="A205" s="12"/>
      <c r="B205" s="12"/>
    </row>
    <row r="206" spans="1:2" ht="15.75" customHeight="1">
      <c r="A206" s="12"/>
      <c r="B206" s="12"/>
    </row>
    <row r="207" spans="1:2" ht="15.75" customHeight="1">
      <c r="A207" s="12"/>
      <c r="B207" s="12"/>
    </row>
    <row r="208" spans="1:2" ht="15.75" customHeight="1">
      <c r="A208" s="12"/>
      <c r="B208" s="12"/>
    </row>
    <row r="209" spans="1:2" ht="15.75" customHeight="1">
      <c r="A209" s="12"/>
      <c r="B209" s="12"/>
    </row>
    <row r="210" spans="1:2" ht="15.75" customHeight="1">
      <c r="A210" s="12"/>
      <c r="B210" s="12"/>
    </row>
    <row r="211" spans="1:2" ht="15.75" customHeight="1">
      <c r="A211" s="12"/>
      <c r="B211" s="12"/>
    </row>
    <row r="212" spans="1:2" ht="15.75" customHeight="1">
      <c r="A212" s="12"/>
      <c r="B212" s="12"/>
    </row>
    <row r="213" spans="1:2" ht="15.75" customHeight="1">
      <c r="A213" s="12"/>
      <c r="B213" s="12"/>
    </row>
    <row r="214" spans="1:2" ht="15.75" customHeight="1">
      <c r="A214" s="12"/>
      <c r="B214" s="12"/>
    </row>
    <row r="215" spans="1:2" ht="15.75" customHeight="1">
      <c r="A215" s="12"/>
      <c r="B215" s="12"/>
    </row>
    <row r="216" spans="1:2" ht="15.75" customHeight="1">
      <c r="A216" s="12"/>
      <c r="B216" s="12"/>
    </row>
    <row r="217" spans="1:2" ht="15.75" customHeight="1">
      <c r="A217" s="12"/>
      <c r="B217" s="12"/>
    </row>
    <row r="218" spans="1:2" ht="15.75" customHeight="1">
      <c r="A218" s="12"/>
      <c r="B218" s="12"/>
    </row>
    <row r="219" spans="1:2" ht="15.75" customHeight="1">
      <c r="A219" s="12"/>
      <c r="B219" s="12"/>
    </row>
    <row r="220" spans="1:2" ht="15.75" customHeight="1">
      <c r="A220" s="12"/>
      <c r="B220" s="12"/>
    </row>
    <row r="221" spans="1:2" ht="15.75" customHeight="1">
      <c r="A221" s="12"/>
      <c r="B221" s="12"/>
    </row>
    <row r="222" spans="1:2" ht="15.75" customHeight="1">
      <c r="A222" s="12"/>
      <c r="B222" s="12"/>
    </row>
    <row r="223" spans="1:2" ht="15.75" customHeight="1">
      <c r="A223" s="12"/>
      <c r="B223" s="12"/>
    </row>
    <row r="224" spans="1:2" ht="15.75" customHeight="1">
      <c r="A224" s="12"/>
      <c r="B224" s="12"/>
    </row>
    <row r="225" spans="1:2" ht="15.75" customHeight="1">
      <c r="A225" s="12"/>
      <c r="B225" s="12"/>
    </row>
    <row r="226" spans="1:2" ht="15.75" customHeight="1">
      <c r="A226" s="12"/>
      <c r="B226" s="12"/>
    </row>
    <row r="227" spans="1:2" ht="15.75" customHeight="1">
      <c r="A227" s="12"/>
      <c r="B227" s="12"/>
    </row>
    <row r="228" spans="1:2" ht="15.75" customHeight="1">
      <c r="A228" s="12"/>
      <c r="B228" s="12"/>
    </row>
    <row r="229" spans="1:2" ht="15.75" customHeight="1">
      <c r="A229" s="12"/>
      <c r="B229" s="12"/>
    </row>
    <row r="230" spans="1:2" ht="15.75" customHeight="1">
      <c r="A230" s="12"/>
      <c r="B230" s="12"/>
    </row>
    <row r="231" spans="1:2" ht="15.75" customHeight="1">
      <c r="A231" s="12"/>
      <c r="B231" s="12"/>
    </row>
    <row r="232" spans="1:2" ht="15.75" customHeight="1">
      <c r="A232" s="12"/>
      <c r="B232" s="12"/>
    </row>
    <row r="233" spans="1:2" ht="15.75" customHeight="1">
      <c r="A233" s="12"/>
      <c r="B233" s="12"/>
    </row>
    <row r="234" spans="1:2" ht="15.75" customHeight="1">
      <c r="A234" s="12"/>
      <c r="B234" s="12"/>
    </row>
    <row r="235" spans="1:2" ht="15.75" customHeight="1">
      <c r="A235" s="12"/>
      <c r="B235" s="12"/>
    </row>
    <row r="236" spans="1:2" ht="15.75" customHeight="1">
      <c r="A236" s="12"/>
      <c r="B236" s="12"/>
    </row>
    <row r="237" spans="1:2" ht="15.75" customHeight="1">
      <c r="A237" s="12"/>
      <c r="B237" s="12"/>
    </row>
    <row r="238" spans="1:2" ht="15.75" customHeight="1">
      <c r="A238" s="12"/>
      <c r="B238" s="12"/>
    </row>
    <row r="239" spans="1:2" ht="15.75" customHeight="1">
      <c r="A239" s="12"/>
      <c r="B239" s="12"/>
    </row>
    <row r="240" spans="1:2" ht="15.75" customHeight="1">
      <c r="A240" s="12"/>
      <c r="B240" s="12"/>
    </row>
    <row r="241" spans="1:2" ht="15.75" customHeight="1">
      <c r="A241" s="12"/>
      <c r="B241" s="12"/>
    </row>
    <row r="242" spans="1:2" ht="15.75" customHeight="1">
      <c r="A242" s="12"/>
      <c r="B242" s="12"/>
    </row>
    <row r="243" spans="1:2" ht="15.75" customHeight="1">
      <c r="A243" s="12"/>
      <c r="B243" s="12"/>
    </row>
    <row r="244" spans="1:2" ht="15.75" customHeight="1">
      <c r="A244" s="12"/>
      <c r="B244" s="12"/>
    </row>
    <row r="245" spans="1:2" ht="15.75" customHeight="1">
      <c r="A245" s="12"/>
      <c r="B245" s="12"/>
    </row>
    <row r="246" spans="1:2" ht="15.75" customHeight="1">
      <c r="A246" s="12"/>
      <c r="B246" s="12"/>
    </row>
    <row r="247" spans="1:2" ht="15.75" customHeight="1">
      <c r="A247" s="12"/>
      <c r="B247" s="12"/>
    </row>
    <row r="248" spans="1:2" ht="15.75" customHeight="1">
      <c r="A248" s="12"/>
      <c r="B248" s="12"/>
    </row>
    <row r="249" spans="1:2" ht="15.75" customHeight="1">
      <c r="A249" s="12"/>
      <c r="B249" s="12"/>
    </row>
    <row r="250" spans="1:2" ht="15.75" customHeight="1">
      <c r="A250" s="12"/>
      <c r="B250" s="12"/>
    </row>
    <row r="251" spans="1:2" ht="15.75" customHeight="1">
      <c r="A251" s="12"/>
      <c r="B251" s="12"/>
    </row>
    <row r="252" spans="1:2" ht="15.75" customHeight="1">
      <c r="A252" s="12"/>
      <c r="B252" s="12"/>
    </row>
    <row r="253" spans="1:2" ht="15.75" customHeight="1">
      <c r="A253" s="12"/>
      <c r="B253" s="12"/>
    </row>
    <row r="254" spans="1:2" ht="15.75" customHeight="1">
      <c r="A254" s="12"/>
      <c r="B254" s="12"/>
    </row>
    <row r="255" spans="1:2" ht="15.75" customHeight="1">
      <c r="A255" s="12"/>
      <c r="B255" s="12"/>
    </row>
    <row r="256" spans="1:2" ht="15.75" customHeight="1">
      <c r="A256" s="12"/>
      <c r="B256" s="12"/>
    </row>
    <row r="257" spans="1:2" ht="15.75" customHeight="1">
      <c r="A257" s="12"/>
      <c r="B257" s="12"/>
    </row>
    <row r="258" spans="1:2" ht="15.75" customHeight="1">
      <c r="A258" s="12"/>
      <c r="B258" s="12"/>
    </row>
    <row r="259" spans="1:2" ht="15.75" customHeight="1">
      <c r="A259" s="12"/>
      <c r="B259" s="12"/>
    </row>
    <row r="260" spans="1:2" ht="15.75" customHeight="1">
      <c r="A260" s="12"/>
      <c r="B260" s="12"/>
    </row>
    <row r="261" spans="1:2" ht="15.75" customHeight="1">
      <c r="A261" s="12"/>
      <c r="B261" s="12"/>
    </row>
    <row r="262" spans="1:2" ht="15.75" customHeight="1">
      <c r="A262" s="12"/>
      <c r="B262" s="12"/>
    </row>
    <row r="263" spans="1:2" ht="15.75" customHeight="1">
      <c r="A263" s="12"/>
      <c r="B263" s="12"/>
    </row>
    <row r="264" spans="1:2" ht="15.75" customHeight="1">
      <c r="A264" s="12"/>
      <c r="B264" s="12"/>
    </row>
    <row r="265" spans="1:2" ht="15.75" customHeight="1">
      <c r="A265" s="12"/>
      <c r="B265" s="12"/>
    </row>
    <row r="266" spans="1:2" ht="15.75" customHeight="1">
      <c r="A266" s="12"/>
      <c r="B266" s="12"/>
    </row>
    <row r="267" spans="1:2" ht="15.75" customHeight="1">
      <c r="A267" s="12"/>
      <c r="B267" s="12"/>
    </row>
    <row r="268" spans="1:2" ht="15.75" customHeight="1">
      <c r="A268" s="12"/>
      <c r="B268" s="12"/>
    </row>
    <row r="269" spans="1:2" ht="15.75" customHeight="1">
      <c r="A269" s="12"/>
      <c r="B269" s="12"/>
    </row>
    <row r="270" spans="1:2" ht="15.75" customHeight="1">
      <c r="A270" s="12"/>
      <c r="B270" s="12"/>
    </row>
    <row r="271" spans="1:2" ht="15.75" customHeight="1">
      <c r="A271" s="12"/>
      <c r="B271" s="12"/>
    </row>
    <row r="272" spans="1:2" ht="15.75" customHeight="1">
      <c r="A272" s="12"/>
      <c r="B272" s="12"/>
    </row>
    <row r="273" spans="1:2" ht="15.75" customHeight="1">
      <c r="A273" s="12"/>
      <c r="B273" s="12"/>
    </row>
    <row r="274" spans="1:2" ht="15.75" customHeight="1">
      <c r="A274" s="12"/>
      <c r="B274" s="12"/>
    </row>
    <row r="275" spans="1:2" ht="15.75" customHeight="1">
      <c r="A275" s="12"/>
      <c r="B275" s="12"/>
    </row>
    <row r="276" spans="1:2" ht="15.75" customHeight="1">
      <c r="A276" s="12"/>
      <c r="B276" s="12"/>
    </row>
    <row r="277" spans="1:2" ht="15.75" customHeight="1">
      <c r="A277" s="12"/>
      <c r="B277" s="12"/>
    </row>
    <row r="278" spans="1:2" ht="15.75" customHeight="1">
      <c r="A278" s="12"/>
      <c r="B278" s="12"/>
    </row>
    <row r="279" spans="1:2" ht="15.75" customHeight="1">
      <c r="A279" s="12"/>
      <c r="B279" s="12"/>
    </row>
    <row r="280" spans="1:2" ht="15.75" customHeight="1">
      <c r="A280" s="12"/>
      <c r="B280" s="12"/>
    </row>
    <row r="281" spans="1:2" ht="15.75" customHeight="1">
      <c r="A281" s="12"/>
      <c r="B281" s="12"/>
    </row>
    <row r="282" spans="1:2" ht="15.75" customHeight="1">
      <c r="A282" s="12"/>
      <c r="B282" s="12"/>
    </row>
    <row r="283" spans="1:2" ht="15.75" customHeight="1">
      <c r="A283" s="12"/>
      <c r="B283" s="12"/>
    </row>
    <row r="284" spans="1:2" ht="15.75" customHeight="1">
      <c r="A284" s="12"/>
      <c r="B284" s="12"/>
    </row>
    <row r="285" spans="1:2" ht="15.75" customHeight="1">
      <c r="A285" s="12"/>
      <c r="B285" s="12"/>
    </row>
    <row r="286" spans="1:2" ht="15.75" customHeight="1">
      <c r="A286" s="12"/>
      <c r="B286" s="12"/>
    </row>
    <row r="287" spans="1:2" ht="15.75" customHeight="1">
      <c r="A287" s="12"/>
      <c r="B287" s="12"/>
    </row>
    <row r="288" spans="1:2" ht="15.75" customHeight="1">
      <c r="A288" s="12"/>
      <c r="B288" s="12"/>
    </row>
    <row r="289" spans="1:2" ht="15.75" customHeight="1">
      <c r="A289" s="12"/>
      <c r="B289" s="12"/>
    </row>
    <row r="290" spans="1:2" ht="15.75" customHeight="1">
      <c r="A290" s="12"/>
      <c r="B290" s="12"/>
    </row>
    <row r="291" spans="1:2" ht="15.75" customHeight="1">
      <c r="A291" s="12"/>
      <c r="B291" s="12"/>
    </row>
    <row r="292" spans="1:2" ht="15.75" customHeight="1">
      <c r="A292" s="12"/>
      <c r="B292" s="12"/>
    </row>
    <row r="293" spans="1:2" ht="15.75" customHeight="1">
      <c r="A293" s="12"/>
      <c r="B293" s="12"/>
    </row>
    <row r="294" spans="1:2" ht="15.75" customHeight="1">
      <c r="A294" s="12"/>
      <c r="B294" s="12"/>
    </row>
    <row r="295" spans="1:2" ht="15.75" customHeight="1">
      <c r="A295" s="12"/>
      <c r="B295" s="12"/>
    </row>
    <row r="296" spans="1:2" ht="15.75" customHeight="1">
      <c r="A296" s="12"/>
      <c r="B296" s="12"/>
    </row>
    <row r="297" spans="1:2" ht="15.75" customHeight="1">
      <c r="A297" s="12"/>
      <c r="B297" s="12"/>
    </row>
    <row r="298" spans="1:2" ht="15.75" customHeight="1">
      <c r="A298" s="12"/>
      <c r="B298" s="12"/>
    </row>
    <row r="299" spans="1:2" ht="15.75" customHeight="1">
      <c r="A299" s="12"/>
      <c r="B299" s="12"/>
    </row>
    <row r="300" spans="1:2" ht="15.75" customHeight="1">
      <c r="A300" s="12"/>
      <c r="B300" s="12"/>
    </row>
    <row r="301" spans="1:2" ht="15.75" customHeight="1">
      <c r="A301" s="12"/>
      <c r="B301" s="12"/>
    </row>
    <row r="302" spans="1:2" ht="15.75" customHeight="1">
      <c r="A302" s="12"/>
      <c r="B302" s="12"/>
    </row>
    <row r="303" spans="1:2" ht="15.75" customHeight="1">
      <c r="A303" s="12"/>
      <c r="B303" s="12"/>
    </row>
    <row r="304" spans="1:2" ht="15.75" customHeight="1">
      <c r="A304" s="12"/>
      <c r="B304" s="12"/>
    </row>
    <row r="305" spans="1:2" ht="15.75" customHeight="1">
      <c r="A305" s="12"/>
      <c r="B305" s="12"/>
    </row>
    <row r="306" spans="1:2" ht="15.75" customHeight="1">
      <c r="A306" s="12"/>
      <c r="B306" s="12"/>
    </row>
    <row r="307" spans="1:2" ht="15.75" customHeight="1">
      <c r="A307" s="12"/>
      <c r="B307" s="12"/>
    </row>
    <row r="308" spans="1:2" ht="15.75" customHeight="1">
      <c r="A308" s="12"/>
      <c r="B308" s="12"/>
    </row>
    <row r="309" spans="1:2" ht="15.75" customHeight="1">
      <c r="A309" s="12"/>
      <c r="B309" s="12"/>
    </row>
    <row r="310" spans="1:2" ht="15.75" customHeight="1">
      <c r="A310" s="12"/>
      <c r="B310" s="12"/>
    </row>
    <row r="311" spans="1:2" ht="15.75" customHeight="1">
      <c r="A311" s="12"/>
      <c r="B311" s="12"/>
    </row>
    <row r="312" spans="1:2" ht="15.75" customHeight="1">
      <c r="A312" s="12"/>
      <c r="B312" s="12"/>
    </row>
    <row r="313" spans="1:2" ht="15.75" customHeight="1">
      <c r="A313" s="12"/>
      <c r="B313" s="12"/>
    </row>
    <row r="314" spans="1:2" ht="15.75" customHeight="1">
      <c r="A314" s="12"/>
      <c r="B314" s="12"/>
    </row>
    <row r="315" spans="1:2" ht="15.75" customHeight="1">
      <c r="A315" s="12"/>
      <c r="B315" s="12"/>
    </row>
    <row r="316" spans="1:2" ht="15.75" customHeight="1">
      <c r="A316" s="12"/>
      <c r="B316" s="12"/>
    </row>
    <row r="317" spans="1:2" ht="15.75" customHeight="1">
      <c r="A317" s="12"/>
      <c r="B317" s="12"/>
    </row>
    <row r="318" spans="1:2" ht="15.75" customHeight="1">
      <c r="A318" s="12"/>
      <c r="B318" s="12"/>
    </row>
    <row r="319" spans="1:2" ht="15.75" customHeight="1">
      <c r="A319" s="12"/>
      <c r="B319" s="12"/>
    </row>
    <row r="320" spans="1:2" ht="15.75" customHeight="1">
      <c r="A320" s="12"/>
      <c r="B320" s="12"/>
    </row>
    <row r="321" spans="1:2" ht="15.75" customHeight="1">
      <c r="A321" s="12"/>
      <c r="B321" s="12"/>
    </row>
    <row r="322" spans="1:2" ht="15.75" customHeight="1">
      <c r="A322" s="12"/>
      <c r="B322" s="12"/>
    </row>
    <row r="323" spans="1:2" ht="15.75" customHeight="1">
      <c r="A323" s="12"/>
      <c r="B323" s="12"/>
    </row>
    <row r="324" spans="1:2" ht="15.75" customHeight="1">
      <c r="A324" s="12"/>
      <c r="B324" s="12"/>
    </row>
    <row r="325" spans="1:2" ht="15.75" customHeight="1">
      <c r="A325" s="12"/>
      <c r="B325" s="12"/>
    </row>
    <row r="326" spans="1:2" ht="15.75" customHeight="1">
      <c r="A326" s="12"/>
      <c r="B326" s="12"/>
    </row>
    <row r="327" spans="1:2" ht="15.75" customHeight="1">
      <c r="A327" s="12"/>
      <c r="B327" s="12"/>
    </row>
    <row r="328" spans="1:2" ht="15.75" customHeight="1">
      <c r="A328" s="12"/>
      <c r="B328" s="12"/>
    </row>
    <row r="329" spans="1:2" ht="15.75" customHeight="1">
      <c r="A329" s="12"/>
      <c r="B329" s="12"/>
    </row>
    <row r="330" spans="1:2" ht="15.75" customHeight="1">
      <c r="A330" s="12"/>
      <c r="B330" s="12"/>
    </row>
    <row r="331" spans="1:2" ht="15.75" customHeight="1">
      <c r="A331" s="12"/>
      <c r="B331" s="12"/>
    </row>
    <row r="332" spans="1:2" ht="15.75" customHeight="1">
      <c r="A332" s="12"/>
      <c r="B332" s="12"/>
    </row>
    <row r="333" spans="1:2" ht="15.75" customHeight="1">
      <c r="A333" s="12"/>
      <c r="B333" s="12"/>
    </row>
    <row r="334" spans="1:2" ht="15.75" customHeight="1">
      <c r="A334" s="12"/>
      <c r="B334" s="12"/>
    </row>
    <row r="335" spans="1:2" ht="15.75" customHeight="1">
      <c r="A335" s="12"/>
      <c r="B335" s="12"/>
    </row>
    <row r="336" spans="1:2" ht="15.75" customHeight="1">
      <c r="A336" s="12"/>
      <c r="B336" s="12"/>
    </row>
    <row r="337" spans="1:2" ht="15.75" customHeight="1">
      <c r="A337" s="12"/>
      <c r="B337" s="12"/>
    </row>
    <row r="338" spans="1:2" ht="15.75" customHeight="1">
      <c r="A338" s="12"/>
      <c r="B338" s="12"/>
    </row>
    <row r="339" spans="1:2" ht="15.75" customHeight="1">
      <c r="A339" s="12"/>
      <c r="B339" s="12"/>
    </row>
    <row r="340" spans="1:2" ht="15.75" customHeight="1">
      <c r="A340" s="12"/>
      <c r="B340" s="12"/>
    </row>
    <row r="341" spans="1:2" ht="15.75" customHeight="1">
      <c r="A341" s="12"/>
      <c r="B341" s="12"/>
    </row>
    <row r="342" spans="1:2" ht="15.75" customHeight="1">
      <c r="A342" s="12"/>
      <c r="B342" s="12"/>
    </row>
    <row r="343" spans="1:2" ht="15.75" customHeight="1">
      <c r="A343" s="12"/>
      <c r="B343" s="12"/>
    </row>
    <row r="344" spans="1:2" ht="15.75" customHeight="1">
      <c r="A344" s="12"/>
      <c r="B344" s="12"/>
    </row>
    <row r="345" spans="1:2" ht="15.75" customHeight="1">
      <c r="A345" s="12"/>
      <c r="B345" s="12"/>
    </row>
    <row r="346" spans="1:2" ht="15.75" customHeight="1">
      <c r="A346" s="12"/>
      <c r="B346" s="12"/>
    </row>
    <row r="347" spans="1:2" ht="15.75" customHeight="1">
      <c r="A347" s="12"/>
      <c r="B347" s="12"/>
    </row>
    <row r="348" spans="1:2" ht="15.75" customHeight="1">
      <c r="A348" s="12"/>
      <c r="B348" s="12"/>
    </row>
    <row r="349" spans="1:2" ht="15.75" customHeight="1">
      <c r="A349" s="12"/>
      <c r="B349" s="12"/>
    </row>
    <row r="350" spans="1:2" ht="15.75" customHeight="1">
      <c r="A350" s="12"/>
      <c r="B350" s="12"/>
    </row>
    <row r="351" spans="1:2" ht="15.75" customHeight="1">
      <c r="A351" s="12"/>
      <c r="B351" s="12"/>
    </row>
    <row r="352" spans="1:2" ht="15.75" customHeight="1">
      <c r="A352" s="12"/>
      <c r="B352" s="12"/>
    </row>
    <row r="353" spans="1:2" ht="15.75" customHeight="1">
      <c r="A353" s="12"/>
      <c r="B353" s="12"/>
    </row>
    <row r="354" spans="1:2" ht="15.75" customHeight="1">
      <c r="A354" s="12"/>
      <c r="B354" s="12"/>
    </row>
    <row r="355" spans="1:2" ht="15.75" customHeight="1">
      <c r="A355" s="12"/>
      <c r="B355" s="12"/>
    </row>
    <row r="356" spans="1:2" ht="15.75" customHeight="1">
      <c r="A356" s="12"/>
      <c r="B356" s="12"/>
    </row>
    <row r="357" spans="1:2" ht="15.75" customHeight="1">
      <c r="A357" s="12"/>
      <c r="B357" s="12"/>
    </row>
    <row r="358" spans="1:2" ht="15.75" customHeight="1">
      <c r="A358" s="12"/>
      <c r="B358" s="12"/>
    </row>
    <row r="359" spans="1:2" ht="15.75" customHeight="1">
      <c r="A359" s="12"/>
      <c r="B359" s="12"/>
    </row>
    <row r="360" spans="1:2" ht="15.75" customHeight="1">
      <c r="A360" s="12"/>
      <c r="B360" s="12"/>
    </row>
    <row r="361" spans="1:2" ht="15.75" customHeight="1">
      <c r="A361" s="12"/>
      <c r="B361" s="12"/>
    </row>
    <row r="362" spans="1:2" ht="15.75" customHeight="1">
      <c r="A362" s="12"/>
      <c r="B362" s="12"/>
    </row>
    <row r="363" spans="1:2" ht="15.75" customHeight="1">
      <c r="A363" s="12"/>
      <c r="B363" s="12"/>
    </row>
    <row r="364" spans="1:2" ht="15.75" customHeight="1">
      <c r="A364" s="12"/>
      <c r="B364" s="12"/>
    </row>
    <row r="365" spans="1:2" ht="15.75" customHeight="1">
      <c r="A365" s="12"/>
      <c r="B365" s="12"/>
    </row>
    <row r="366" spans="1:2" ht="15.75" customHeight="1">
      <c r="A366" s="12"/>
      <c r="B366" s="12"/>
    </row>
    <row r="367" spans="1:2" ht="15.75" customHeight="1">
      <c r="A367" s="12"/>
      <c r="B367" s="12"/>
    </row>
    <row r="368" spans="1:2" ht="15.75" customHeight="1">
      <c r="A368" s="12"/>
      <c r="B368" s="12"/>
    </row>
    <row r="369" spans="1:2" ht="15.75" customHeight="1">
      <c r="A369" s="12"/>
      <c r="B369" s="12"/>
    </row>
    <row r="370" spans="1:2" ht="15.75" customHeight="1">
      <c r="A370" s="12"/>
      <c r="B370" s="12"/>
    </row>
    <row r="371" spans="1:2" ht="15.75" customHeight="1">
      <c r="A371" s="12"/>
      <c r="B371" s="12"/>
    </row>
    <row r="372" spans="1:2" ht="15.75" customHeight="1">
      <c r="A372" s="12"/>
      <c r="B372" s="12"/>
    </row>
    <row r="373" spans="1:2" ht="15.75" customHeight="1">
      <c r="A373" s="12"/>
      <c r="B373" s="12"/>
    </row>
    <row r="374" spans="1:2" ht="15.75" customHeight="1">
      <c r="A374" s="12"/>
      <c r="B374" s="12"/>
    </row>
    <row r="375" spans="1:2" ht="15.75" customHeight="1">
      <c r="A375" s="12"/>
      <c r="B375" s="12"/>
    </row>
    <row r="376" spans="1:2" ht="15.75" customHeight="1">
      <c r="A376" s="12"/>
      <c r="B376" s="12"/>
    </row>
    <row r="377" spans="1:2" ht="15.75" customHeight="1">
      <c r="A377" s="12"/>
      <c r="B377" s="12"/>
    </row>
    <row r="378" spans="1:2" ht="15.75" customHeight="1">
      <c r="A378" s="12"/>
      <c r="B378" s="12"/>
    </row>
    <row r="379" spans="1:2" ht="15.75" customHeight="1">
      <c r="A379" s="12"/>
      <c r="B379" s="12"/>
    </row>
    <row r="380" spans="1:2" ht="15.75" customHeight="1">
      <c r="A380" s="12"/>
      <c r="B380" s="12"/>
    </row>
    <row r="381" spans="1:2" ht="15.75" customHeight="1">
      <c r="A381" s="12"/>
      <c r="B381" s="12"/>
    </row>
    <row r="382" spans="1:2" ht="15.75" customHeight="1">
      <c r="A382" s="12"/>
      <c r="B382" s="12"/>
    </row>
    <row r="383" spans="1:2" ht="15.75" customHeight="1">
      <c r="A383" s="12"/>
      <c r="B383" s="12"/>
    </row>
    <row r="384" spans="1:2" ht="15.75" customHeight="1">
      <c r="A384" s="12"/>
      <c r="B384" s="12"/>
    </row>
    <row r="385" spans="1:2" ht="15.75" customHeight="1">
      <c r="A385" s="12"/>
      <c r="B385" s="12"/>
    </row>
    <row r="386" spans="1:2" ht="15.75" customHeight="1">
      <c r="A386" s="12"/>
      <c r="B386" s="12"/>
    </row>
    <row r="387" spans="1:2" ht="15.75" customHeight="1">
      <c r="A387" s="12"/>
      <c r="B387" s="12"/>
    </row>
    <row r="388" spans="1:2" ht="15.75" customHeight="1">
      <c r="A388" s="12"/>
      <c r="B388" s="12"/>
    </row>
    <row r="389" spans="1:2" ht="15.75" customHeight="1">
      <c r="A389" s="12"/>
      <c r="B389" s="12"/>
    </row>
    <row r="390" spans="1:2" ht="15.75" customHeight="1">
      <c r="A390" s="12"/>
      <c r="B390" s="12"/>
    </row>
    <row r="391" spans="1:2" ht="15.75" customHeight="1">
      <c r="A391" s="12"/>
      <c r="B391" s="12"/>
    </row>
    <row r="392" spans="1:2" ht="15.75" customHeight="1">
      <c r="A392" s="12"/>
      <c r="B392" s="12"/>
    </row>
    <row r="393" spans="1:2" ht="15.75" customHeight="1">
      <c r="A393" s="12"/>
      <c r="B393" s="12"/>
    </row>
    <row r="394" spans="1:2" ht="15.75" customHeight="1">
      <c r="A394" s="12"/>
      <c r="B394" s="12"/>
    </row>
    <row r="395" spans="1:2" ht="15.75" customHeight="1">
      <c r="A395" s="12"/>
      <c r="B395" s="12"/>
    </row>
    <row r="396" spans="1:2" ht="15.75" customHeight="1">
      <c r="A396" s="12"/>
      <c r="B396" s="12"/>
    </row>
    <row r="397" spans="1:2" ht="15.75" customHeight="1">
      <c r="A397" s="12"/>
      <c r="B397" s="12"/>
    </row>
    <row r="398" spans="1:2" ht="15.75" customHeight="1">
      <c r="A398" s="12"/>
      <c r="B398" s="12"/>
    </row>
    <row r="399" spans="1:2" ht="15.75" customHeight="1">
      <c r="A399" s="12"/>
      <c r="B399" s="12"/>
    </row>
    <row r="400" spans="1:2" ht="15.75" customHeight="1">
      <c r="A400" s="12"/>
      <c r="B400" s="12"/>
    </row>
    <row r="401" spans="1:2" ht="15.75" customHeight="1">
      <c r="A401" s="12"/>
      <c r="B401" s="12"/>
    </row>
    <row r="402" spans="1:2" ht="15.75" customHeight="1">
      <c r="A402" s="12"/>
      <c r="B402" s="12"/>
    </row>
    <row r="403" spans="1:2" ht="15.75" customHeight="1">
      <c r="A403" s="12"/>
      <c r="B403" s="12"/>
    </row>
    <row r="404" spans="1:2" ht="15.75" customHeight="1">
      <c r="A404" s="12"/>
      <c r="B404" s="12"/>
    </row>
    <row r="405" spans="1:2" ht="15.75" customHeight="1">
      <c r="A405" s="12"/>
      <c r="B405" s="12"/>
    </row>
    <row r="406" spans="1:2" ht="15.75" customHeight="1">
      <c r="A406" s="12"/>
      <c r="B406" s="12"/>
    </row>
    <row r="407" spans="1:2" ht="15.75" customHeight="1">
      <c r="A407" s="12"/>
      <c r="B407" s="12"/>
    </row>
    <row r="408" spans="1:2" ht="15.75" customHeight="1">
      <c r="A408" s="12"/>
      <c r="B408" s="12"/>
    </row>
    <row r="409" spans="1:2" ht="15.75" customHeight="1">
      <c r="A409" s="12"/>
      <c r="B409" s="12"/>
    </row>
    <row r="410" spans="1:2" ht="15.75" customHeight="1">
      <c r="A410" s="12"/>
      <c r="B410" s="12"/>
    </row>
    <row r="411" spans="1:2" ht="15.75" customHeight="1">
      <c r="A411" s="12"/>
      <c r="B411" s="12"/>
    </row>
    <row r="412" spans="1:2" ht="15.75" customHeight="1">
      <c r="A412" s="12"/>
      <c r="B412" s="12"/>
    </row>
    <row r="413" spans="1:2" ht="15.75" customHeight="1">
      <c r="A413" s="12"/>
      <c r="B413" s="12"/>
    </row>
    <row r="414" spans="1:2" ht="15.75" customHeight="1">
      <c r="A414" s="12"/>
      <c r="B414" s="12"/>
    </row>
    <row r="415" spans="1:2" ht="15.75" customHeight="1">
      <c r="A415" s="12"/>
      <c r="B415" s="12"/>
    </row>
    <row r="416" spans="1:2" ht="15.75" customHeight="1">
      <c r="A416" s="12"/>
      <c r="B416" s="12"/>
    </row>
    <row r="417" spans="1:2" ht="15.75" customHeight="1">
      <c r="A417" s="12"/>
      <c r="B417" s="12"/>
    </row>
    <row r="418" spans="1:2" ht="15.75" customHeight="1">
      <c r="A418" s="12"/>
      <c r="B418" s="12"/>
    </row>
    <row r="419" spans="1:2" ht="15.75" customHeight="1">
      <c r="A419" s="12"/>
      <c r="B419" s="12"/>
    </row>
    <row r="420" spans="1:2" ht="15.75" customHeight="1">
      <c r="A420" s="12"/>
      <c r="B420" s="12"/>
    </row>
    <row r="421" spans="1:2" ht="15.75" customHeight="1">
      <c r="A421" s="12"/>
      <c r="B421" s="12"/>
    </row>
    <row r="422" spans="1:2" ht="15.75" customHeight="1">
      <c r="A422" s="12"/>
      <c r="B422" s="12"/>
    </row>
    <row r="423" spans="1:2" ht="15.75" customHeight="1">
      <c r="A423" s="12"/>
      <c r="B423" s="12"/>
    </row>
    <row r="424" spans="1:2" ht="15.75" customHeight="1">
      <c r="A424" s="12"/>
      <c r="B424" s="12"/>
    </row>
    <row r="425" spans="1:2" ht="15.75" customHeight="1">
      <c r="A425" s="12"/>
      <c r="B425" s="12"/>
    </row>
    <row r="426" spans="1:2" ht="15.75" customHeight="1">
      <c r="A426" s="12"/>
      <c r="B426" s="12"/>
    </row>
    <row r="427" spans="1:2" ht="15.75" customHeight="1">
      <c r="A427" s="12"/>
      <c r="B427" s="12"/>
    </row>
    <row r="428" spans="1:2" ht="15.75" customHeight="1">
      <c r="A428" s="12"/>
      <c r="B428" s="12"/>
    </row>
    <row r="429" spans="1:2" ht="15.75" customHeight="1">
      <c r="A429" s="12"/>
      <c r="B429" s="12"/>
    </row>
    <row r="430" spans="1:2" ht="15.75" customHeight="1">
      <c r="A430" s="12"/>
      <c r="B430" s="12"/>
    </row>
    <row r="431" spans="1:2" ht="15.75" customHeight="1">
      <c r="A431" s="12"/>
      <c r="B431" s="12"/>
    </row>
    <row r="432" spans="1:2" ht="15.75" customHeight="1">
      <c r="A432" s="12"/>
      <c r="B432" s="12"/>
    </row>
    <row r="433" spans="1:2" ht="15.75" customHeight="1">
      <c r="A433" s="12"/>
      <c r="B433" s="12"/>
    </row>
    <row r="434" spans="1:2" ht="15.75" customHeight="1">
      <c r="A434" s="12"/>
      <c r="B434" s="12"/>
    </row>
    <row r="435" spans="1:2" ht="15.75" customHeight="1">
      <c r="A435" s="12"/>
      <c r="B435" s="12"/>
    </row>
    <row r="436" spans="1:2" ht="15.75" customHeight="1">
      <c r="A436" s="12"/>
      <c r="B436" s="12"/>
    </row>
    <row r="437" spans="1:2" ht="15.75" customHeight="1">
      <c r="A437" s="12"/>
      <c r="B437" s="12"/>
    </row>
    <row r="438" spans="1:2" ht="15.75" customHeight="1">
      <c r="A438" s="12"/>
      <c r="B438" s="12"/>
    </row>
    <row r="439" spans="1:2" ht="15.75" customHeight="1">
      <c r="A439" s="12"/>
      <c r="B439" s="12"/>
    </row>
    <row r="440" spans="1:2" ht="15.75" customHeight="1">
      <c r="A440" s="12"/>
      <c r="B440" s="12"/>
    </row>
    <row r="441" spans="1:2" ht="15.75" customHeight="1">
      <c r="A441" s="12"/>
      <c r="B441" s="12"/>
    </row>
    <row r="442" spans="1:2" ht="15.75" customHeight="1">
      <c r="A442" s="12"/>
      <c r="B442" s="12"/>
    </row>
    <row r="443" spans="1:2" ht="15.75" customHeight="1">
      <c r="A443" s="12"/>
      <c r="B443" s="12"/>
    </row>
    <row r="444" spans="1:2" ht="15.75" customHeight="1">
      <c r="A444" s="12"/>
      <c r="B444" s="12"/>
    </row>
    <row r="445" spans="1:2" ht="15.75" customHeight="1">
      <c r="A445" s="12"/>
      <c r="B445" s="12"/>
    </row>
    <row r="446" spans="1:2" ht="15.75" customHeight="1">
      <c r="A446" s="12"/>
      <c r="B446" s="12"/>
    </row>
    <row r="447" spans="1:2" ht="15.75" customHeight="1">
      <c r="A447" s="12"/>
      <c r="B447" s="12"/>
    </row>
    <row r="448" spans="1:2" ht="15.75" customHeight="1">
      <c r="A448" s="12"/>
      <c r="B448" s="12"/>
    </row>
    <row r="449" spans="1:2" ht="15.75" customHeight="1">
      <c r="A449" s="12"/>
      <c r="B449" s="12"/>
    </row>
    <row r="450" spans="1:2" ht="15.75" customHeight="1">
      <c r="A450" s="12"/>
      <c r="B450" s="12"/>
    </row>
    <row r="451" spans="1:2" ht="15.75" customHeight="1">
      <c r="A451" s="12"/>
      <c r="B451" s="12"/>
    </row>
    <row r="452" spans="1:2" ht="15.75" customHeight="1">
      <c r="A452" s="12"/>
      <c r="B452" s="12"/>
    </row>
    <row r="453" spans="1:2" ht="15.75" customHeight="1">
      <c r="A453" s="12"/>
      <c r="B453" s="12"/>
    </row>
    <row r="454" spans="1:2" ht="15.75" customHeight="1">
      <c r="A454" s="12"/>
      <c r="B454" s="12"/>
    </row>
    <row r="455" spans="1:2" ht="15.75" customHeight="1">
      <c r="A455" s="12"/>
      <c r="B455" s="12"/>
    </row>
    <row r="456" spans="1:2" ht="15.75" customHeight="1">
      <c r="A456" s="12"/>
      <c r="B456" s="12"/>
    </row>
    <row r="457" spans="1:2" ht="15.75" customHeight="1">
      <c r="A457" s="12"/>
      <c r="B457" s="12"/>
    </row>
    <row r="458" spans="1:2" ht="15.75" customHeight="1">
      <c r="A458" s="12"/>
      <c r="B458" s="12"/>
    </row>
    <row r="459" spans="1:2" ht="15.75" customHeight="1">
      <c r="A459" s="12"/>
      <c r="B459" s="12"/>
    </row>
    <row r="460" spans="1:2" ht="15.75" customHeight="1">
      <c r="A460" s="12"/>
      <c r="B460" s="12"/>
    </row>
    <row r="461" spans="1:2" ht="15.75" customHeight="1">
      <c r="A461" s="12"/>
      <c r="B461" s="12"/>
    </row>
    <row r="462" spans="1:2" ht="15.75" customHeight="1">
      <c r="A462" s="12"/>
      <c r="B462" s="12"/>
    </row>
    <row r="463" spans="1:2" ht="15.75" customHeight="1">
      <c r="A463" s="12"/>
      <c r="B463" s="12"/>
    </row>
    <row r="464" spans="1:2" ht="15.75" customHeight="1">
      <c r="A464" s="12"/>
      <c r="B464" s="12"/>
    </row>
    <row r="465" spans="1:2" ht="15.75" customHeight="1">
      <c r="A465" s="12"/>
      <c r="B465" s="12"/>
    </row>
    <row r="466" spans="1:2" ht="15.75" customHeight="1">
      <c r="A466" s="12"/>
      <c r="B466" s="12"/>
    </row>
    <row r="467" spans="1:2" ht="15.75" customHeight="1">
      <c r="A467" s="12"/>
      <c r="B467" s="12"/>
    </row>
    <row r="468" spans="1:2" ht="15.75" customHeight="1">
      <c r="A468" s="12"/>
      <c r="B468" s="12"/>
    </row>
    <row r="469" spans="1:2" ht="15.75" customHeight="1">
      <c r="A469" s="12"/>
      <c r="B469" s="12"/>
    </row>
    <row r="470" spans="1:2" ht="15.75" customHeight="1">
      <c r="A470" s="12"/>
      <c r="B470" s="12"/>
    </row>
    <row r="471" spans="1:2" ht="15.75" customHeight="1">
      <c r="A471" s="12"/>
      <c r="B471" s="12"/>
    </row>
    <row r="472" spans="1:2" ht="15.75" customHeight="1">
      <c r="A472" s="12"/>
      <c r="B472" s="12"/>
    </row>
    <row r="473" spans="1:2" ht="15.75" customHeight="1">
      <c r="A473" s="12"/>
      <c r="B473" s="12"/>
    </row>
    <row r="474" spans="1:2" ht="15.75" customHeight="1">
      <c r="A474" s="12"/>
      <c r="B474" s="12"/>
    </row>
    <row r="475" spans="1:2" ht="15.75" customHeight="1">
      <c r="A475" s="12"/>
      <c r="B475" s="12"/>
    </row>
    <row r="476" spans="1:2" ht="15.75" customHeight="1">
      <c r="A476" s="12"/>
      <c r="B476" s="12"/>
    </row>
    <row r="477" spans="1:2" ht="15.75" customHeight="1">
      <c r="A477" s="12"/>
      <c r="B477" s="12"/>
    </row>
    <row r="478" spans="1:2" ht="15.75" customHeight="1">
      <c r="A478" s="12"/>
      <c r="B478" s="12"/>
    </row>
    <row r="479" spans="1:2" ht="15.75" customHeight="1">
      <c r="A479" s="12"/>
      <c r="B479" s="12"/>
    </row>
    <row r="480" spans="1:2" ht="15.75" customHeight="1">
      <c r="A480" s="12"/>
      <c r="B480" s="12"/>
    </row>
    <row r="481" spans="1:2" ht="15.75" customHeight="1">
      <c r="A481" s="12"/>
      <c r="B481" s="12"/>
    </row>
    <row r="482" spans="1:2" ht="15.75" customHeight="1">
      <c r="A482" s="12"/>
      <c r="B482" s="12"/>
    </row>
    <row r="483" spans="1:2" ht="15.75" customHeight="1">
      <c r="A483" s="12"/>
      <c r="B483" s="12"/>
    </row>
    <row r="484" spans="1:2" ht="15.75" customHeight="1">
      <c r="A484" s="12"/>
      <c r="B484" s="12"/>
    </row>
    <row r="485" spans="1:2" ht="15.75" customHeight="1">
      <c r="A485" s="12"/>
      <c r="B485" s="12"/>
    </row>
    <row r="486" spans="1:2" ht="15.75" customHeight="1">
      <c r="A486" s="12"/>
      <c r="B486" s="12"/>
    </row>
    <row r="487" spans="1:2" ht="15.75" customHeight="1">
      <c r="A487" s="12"/>
      <c r="B487" s="12"/>
    </row>
    <row r="488" spans="1:2" ht="15.75" customHeight="1">
      <c r="A488" s="12"/>
      <c r="B488" s="12"/>
    </row>
    <row r="489" spans="1:2" ht="15.75" customHeight="1">
      <c r="A489" s="12"/>
      <c r="B489" s="12"/>
    </row>
    <row r="490" spans="1:2" ht="15.75" customHeight="1">
      <c r="A490" s="12"/>
      <c r="B490" s="12"/>
    </row>
    <row r="491" spans="1:2" ht="15.75" customHeight="1">
      <c r="A491" s="12"/>
      <c r="B491" s="12"/>
    </row>
    <row r="492" spans="1:2" ht="15.75" customHeight="1">
      <c r="A492" s="12"/>
      <c r="B492" s="12"/>
    </row>
    <row r="493" spans="1:2" ht="15.75" customHeight="1">
      <c r="A493" s="12"/>
      <c r="B493" s="12"/>
    </row>
    <row r="494" spans="1:2" ht="15.75" customHeight="1">
      <c r="A494" s="12"/>
      <c r="B494" s="12"/>
    </row>
    <row r="495" spans="1:2" ht="15.75" customHeight="1">
      <c r="A495" s="12"/>
      <c r="B495" s="12"/>
    </row>
    <row r="496" spans="1:2" ht="15.75" customHeight="1">
      <c r="A496" s="12"/>
      <c r="B496" s="12"/>
    </row>
    <row r="497" spans="1:2" ht="15.75" customHeight="1">
      <c r="A497" s="12"/>
      <c r="B497" s="12"/>
    </row>
    <row r="498" spans="1:2" ht="15.75" customHeight="1">
      <c r="A498" s="12"/>
      <c r="B498" s="12"/>
    </row>
    <row r="499" spans="1:2" ht="15.75" customHeight="1">
      <c r="A499" s="12"/>
      <c r="B499" s="12"/>
    </row>
    <row r="500" spans="1:2" ht="15.75" customHeight="1">
      <c r="A500" s="12"/>
      <c r="B500" s="12"/>
    </row>
    <row r="501" spans="1:2" ht="15.75" customHeight="1">
      <c r="A501" s="12"/>
      <c r="B501" s="12"/>
    </row>
    <row r="502" spans="1:2" ht="15.75" customHeight="1">
      <c r="A502" s="12"/>
      <c r="B502" s="12"/>
    </row>
    <row r="503" spans="1:2" ht="15.75" customHeight="1">
      <c r="A503" s="12"/>
      <c r="B503" s="12"/>
    </row>
    <row r="504" spans="1:2" ht="15.75" customHeight="1">
      <c r="A504" s="12"/>
      <c r="B504" s="12"/>
    </row>
    <row r="505" spans="1:2" ht="15.75" customHeight="1">
      <c r="A505" s="12"/>
      <c r="B505" s="12"/>
    </row>
    <row r="506" spans="1:2" ht="15.75" customHeight="1">
      <c r="A506" s="12"/>
      <c r="B506" s="12"/>
    </row>
    <row r="507" spans="1:2" ht="15.75" customHeight="1">
      <c r="A507" s="12"/>
      <c r="B507" s="12"/>
    </row>
    <row r="508" spans="1:2" ht="15.75" customHeight="1">
      <c r="A508" s="12"/>
      <c r="B508" s="12"/>
    </row>
    <row r="509" spans="1:2" ht="15.75" customHeight="1">
      <c r="A509" s="12"/>
      <c r="B509" s="12"/>
    </row>
    <row r="510" spans="1:2" ht="15.75" customHeight="1">
      <c r="A510" s="12"/>
      <c r="B510" s="12"/>
    </row>
    <row r="511" spans="1:2" ht="15.75" customHeight="1">
      <c r="A511" s="12"/>
      <c r="B511" s="12"/>
    </row>
    <row r="512" spans="1:2" ht="15.75" customHeight="1">
      <c r="A512" s="12"/>
      <c r="B512" s="12"/>
    </row>
    <row r="513" spans="1:2" ht="15.75" customHeight="1">
      <c r="A513" s="12"/>
      <c r="B513" s="12"/>
    </row>
    <row r="514" spans="1:2" ht="15.75" customHeight="1">
      <c r="A514" s="12"/>
      <c r="B514" s="12"/>
    </row>
    <row r="515" spans="1:2" ht="15.75" customHeight="1">
      <c r="A515" s="12"/>
      <c r="B515" s="12"/>
    </row>
    <row r="516" spans="1:2" ht="15.75" customHeight="1">
      <c r="A516" s="12"/>
      <c r="B516" s="12"/>
    </row>
    <row r="517" spans="1:2" ht="15.75" customHeight="1">
      <c r="A517" s="12"/>
      <c r="B517" s="12"/>
    </row>
    <row r="518" spans="1:2" ht="15.75" customHeight="1">
      <c r="A518" s="12"/>
      <c r="B518" s="12"/>
    </row>
    <row r="519" spans="1:2" ht="15.75" customHeight="1">
      <c r="A519" s="12"/>
      <c r="B519" s="12"/>
    </row>
    <row r="520" spans="1:2" ht="15.75" customHeight="1">
      <c r="A520" s="12"/>
      <c r="B520" s="12"/>
    </row>
    <row r="521" spans="1:2" ht="15.75" customHeight="1">
      <c r="A521" s="12"/>
      <c r="B521" s="12"/>
    </row>
    <row r="522" spans="1:2" ht="15.75" customHeight="1">
      <c r="A522" s="12"/>
      <c r="B522" s="12"/>
    </row>
    <row r="523" spans="1:2" ht="15.75" customHeight="1">
      <c r="A523" s="12"/>
      <c r="B523" s="12"/>
    </row>
    <row r="524" spans="1:2" ht="15.75" customHeight="1">
      <c r="A524" s="12"/>
      <c r="B524" s="12"/>
    </row>
    <row r="525" spans="1:2" ht="15.75" customHeight="1">
      <c r="A525" s="12"/>
      <c r="B525" s="12"/>
    </row>
    <row r="526" spans="1:2" ht="15.75" customHeight="1">
      <c r="A526" s="12"/>
      <c r="B526" s="12"/>
    </row>
    <row r="527" spans="1:2" ht="15.75" customHeight="1">
      <c r="A527" s="12"/>
      <c r="B527" s="12"/>
    </row>
    <row r="528" spans="1:2" ht="15.75" customHeight="1">
      <c r="A528" s="12"/>
      <c r="B528" s="12"/>
    </row>
    <row r="529" spans="1:2" ht="15.75" customHeight="1">
      <c r="A529" s="12"/>
      <c r="B529" s="12"/>
    </row>
    <row r="530" spans="1:2" ht="15.75" customHeight="1">
      <c r="A530" s="12"/>
      <c r="B530" s="12"/>
    </row>
    <row r="531" spans="1:2" ht="15.75" customHeight="1">
      <c r="A531" s="12"/>
      <c r="B531" s="12"/>
    </row>
    <row r="532" spans="1:2" ht="15.75" customHeight="1">
      <c r="A532" s="12"/>
      <c r="B532" s="12"/>
    </row>
    <row r="533" spans="1:2" ht="15.75" customHeight="1">
      <c r="A533" s="12"/>
      <c r="B533" s="12"/>
    </row>
    <row r="534" spans="1:2" ht="15.75" customHeight="1">
      <c r="A534" s="12"/>
      <c r="B534" s="12"/>
    </row>
    <row r="535" spans="1:2" ht="15.75" customHeight="1">
      <c r="A535" s="12"/>
      <c r="B535" s="12"/>
    </row>
    <row r="536" spans="1:2" ht="15.75" customHeight="1">
      <c r="A536" s="12"/>
      <c r="B536" s="12"/>
    </row>
    <row r="537" spans="1:2" ht="15.75" customHeight="1">
      <c r="A537" s="12"/>
      <c r="B537" s="12"/>
    </row>
    <row r="538" spans="1:2" ht="15.75" customHeight="1">
      <c r="A538" s="12"/>
      <c r="B538" s="12"/>
    </row>
    <row r="539" spans="1:2" ht="15.75" customHeight="1">
      <c r="A539" s="12"/>
      <c r="B539" s="12"/>
    </row>
    <row r="540" spans="1:2" ht="15.75" customHeight="1">
      <c r="A540" s="12"/>
      <c r="B540" s="12"/>
    </row>
    <row r="541" spans="1:2" ht="15.75" customHeight="1">
      <c r="A541" s="12"/>
      <c r="B541" s="12"/>
    </row>
    <row r="542" spans="1:2" ht="15.75" customHeight="1">
      <c r="A542" s="12"/>
      <c r="B542" s="12"/>
    </row>
    <row r="543" spans="1:2" ht="15.75" customHeight="1">
      <c r="A543" s="12"/>
      <c r="B543" s="12"/>
    </row>
    <row r="544" spans="1:2" ht="15.75" customHeight="1">
      <c r="A544" s="12"/>
      <c r="B544" s="12"/>
    </row>
    <row r="545" spans="1:2" ht="15.75" customHeight="1">
      <c r="A545" s="12"/>
      <c r="B545" s="12"/>
    </row>
    <row r="546" spans="1:2" ht="15.75" customHeight="1">
      <c r="A546" s="12"/>
      <c r="B546" s="12"/>
    </row>
    <row r="547" spans="1:2" ht="15.75" customHeight="1">
      <c r="A547" s="12"/>
      <c r="B547" s="12"/>
    </row>
    <row r="548" spans="1:2" ht="15.75" customHeight="1">
      <c r="A548" s="12"/>
      <c r="B548" s="12"/>
    </row>
    <row r="549" spans="1:2" ht="15.75" customHeight="1">
      <c r="A549" s="12"/>
      <c r="B549" s="12"/>
    </row>
    <row r="550" spans="1:2" ht="15.75" customHeight="1">
      <c r="A550" s="12"/>
      <c r="B550" s="12"/>
    </row>
    <row r="551" spans="1:2" ht="15.75" customHeight="1">
      <c r="A551" s="12"/>
      <c r="B551" s="12"/>
    </row>
    <row r="552" spans="1:2" ht="15.75" customHeight="1">
      <c r="A552" s="12"/>
      <c r="B552" s="12"/>
    </row>
    <row r="553" spans="1:2" ht="15.75" customHeight="1">
      <c r="A553" s="12"/>
      <c r="B553" s="12"/>
    </row>
    <row r="554" spans="1:2" ht="15.75" customHeight="1">
      <c r="A554" s="12"/>
      <c r="B554" s="12"/>
    </row>
    <row r="555" spans="1:2" ht="15.75" customHeight="1">
      <c r="A555" s="12"/>
      <c r="B555" s="12"/>
    </row>
    <row r="556" spans="1:2" ht="15.75" customHeight="1">
      <c r="A556" s="12"/>
      <c r="B556" s="12"/>
    </row>
    <row r="557" spans="1:2" ht="15.75" customHeight="1">
      <c r="A557" s="12"/>
      <c r="B557" s="12"/>
    </row>
    <row r="558" spans="1:2" ht="15.75" customHeight="1">
      <c r="A558" s="12"/>
      <c r="B558" s="12"/>
    </row>
    <row r="559" spans="1:2" ht="15.75" customHeight="1">
      <c r="A559" s="12"/>
      <c r="B559" s="12"/>
    </row>
    <row r="560" spans="1:2" ht="15.75" customHeight="1">
      <c r="A560" s="12"/>
      <c r="B560" s="12"/>
    </row>
    <row r="561" spans="1:2" ht="15.75" customHeight="1">
      <c r="A561" s="12"/>
      <c r="B561" s="12"/>
    </row>
    <row r="562" spans="1:2" ht="15.75" customHeight="1">
      <c r="A562" s="12"/>
      <c r="B562" s="12"/>
    </row>
    <row r="563" spans="1:2" ht="15.75" customHeight="1">
      <c r="A563" s="12"/>
      <c r="B563" s="12"/>
    </row>
    <row r="564" spans="1:2" ht="15.75" customHeight="1">
      <c r="A564" s="12"/>
      <c r="B564" s="12"/>
    </row>
    <row r="565" spans="1:2" ht="15.75" customHeight="1">
      <c r="A565" s="12"/>
      <c r="B565" s="12"/>
    </row>
    <row r="566" spans="1:2" ht="15.75" customHeight="1">
      <c r="A566" s="12"/>
      <c r="B566" s="12"/>
    </row>
    <row r="567" spans="1:2" ht="15.75" customHeight="1">
      <c r="A567" s="12"/>
      <c r="B567" s="12"/>
    </row>
    <row r="568" spans="1:2" ht="15.75" customHeight="1">
      <c r="A568" s="12"/>
      <c r="B568" s="12"/>
    </row>
    <row r="569" spans="1:2" ht="15.75" customHeight="1">
      <c r="A569" s="12"/>
      <c r="B569" s="12"/>
    </row>
    <row r="570" spans="1:2" ht="15.75" customHeight="1">
      <c r="A570" s="12"/>
      <c r="B570" s="12"/>
    </row>
    <row r="571" spans="1:2" ht="15.75" customHeight="1">
      <c r="A571" s="12"/>
      <c r="B571" s="12"/>
    </row>
    <row r="572" spans="1:2" ht="15.75" customHeight="1">
      <c r="A572" s="12"/>
      <c r="B572" s="12"/>
    </row>
    <row r="573" spans="1:2" ht="15.75" customHeight="1">
      <c r="A573" s="12"/>
      <c r="B573" s="12"/>
    </row>
    <row r="574" spans="1:2" ht="15.75" customHeight="1">
      <c r="A574" s="12"/>
      <c r="B574" s="12"/>
    </row>
    <row r="575" spans="1:2" ht="15.75" customHeight="1">
      <c r="A575" s="12"/>
      <c r="B575" s="12"/>
    </row>
    <row r="576" spans="1:2" ht="15.75" customHeight="1">
      <c r="A576" s="12"/>
      <c r="B576" s="12"/>
    </row>
    <row r="577" spans="1:2" ht="15.75" customHeight="1">
      <c r="A577" s="12"/>
      <c r="B577" s="12"/>
    </row>
    <row r="578" spans="1:2" ht="15.75" customHeight="1">
      <c r="A578" s="12"/>
      <c r="B578" s="12"/>
    </row>
    <row r="579" spans="1:2" ht="15.75" customHeight="1">
      <c r="A579" s="12"/>
      <c r="B579" s="12"/>
    </row>
    <row r="580" spans="1:2" ht="15.75" customHeight="1">
      <c r="A580" s="12"/>
      <c r="B580" s="12"/>
    </row>
    <row r="581" spans="1:2" ht="15.75" customHeight="1">
      <c r="A581" s="12"/>
      <c r="B581" s="12"/>
    </row>
    <row r="582" spans="1:2" ht="15.75" customHeight="1">
      <c r="A582" s="12"/>
      <c r="B582" s="12"/>
    </row>
    <row r="583" spans="1:2" ht="15.75" customHeight="1">
      <c r="A583" s="12"/>
      <c r="B583" s="12"/>
    </row>
    <row r="584" spans="1:2" ht="15.75" customHeight="1">
      <c r="A584" s="12"/>
      <c r="B584" s="12"/>
    </row>
    <row r="585" spans="1:2" ht="15.75" customHeight="1">
      <c r="A585" s="12"/>
      <c r="B585" s="12"/>
    </row>
    <row r="586" spans="1:2" ht="15.75" customHeight="1">
      <c r="A586" s="12"/>
      <c r="B586" s="12"/>
    </row>
    <row r="587" spans="1:2" ht="15.75" customHeight="1">
      <c r="A587" s="12"/>
      <c r="B587" s="12"/>
    </row>
    <row r="588" spans="1:2" ht="15.75" customHeight="1">
      <c r="A588" s="12"/>
      <c r="B588" s="12"/>
    </row>
    <row r="589" spans="1:2" ht="15.75" customHeight="1">
      <c r="A589" s="12"/>
      <c r="B589" s="12"/>
    </row>
    <row r="590" spans="1:2" ht="15.75" customHeight="1">
      <c r="A590" s="12"/>
      <c r="B590" s="12"/>
    </row>
    <row r="591" spans="1:2" ht="15.75" customHeight="1">
      <c r="A591" s="12"/>
      <c r="B591" s="12"/>
    </row>
    <row r="592" spans="1:2" ht="15.75" customHeight="1">
      <c r="A592" s="12"/>
      <c r="B592" s="12"/>
    </row>
    <row r="593" spans="1:2" ht="15.75" customHeight="1">
      <c r="A593" s="12"/>
      <c r="B593" s="12"/>
    </row>
    <row r="594" spans="1:2" ht="15.75" customHeight="1">
      <c r="A594" s="12"/>
      <c r="B594" s="12"/>
    </row>
    <row r="595" spans="1:2" ht="15.75" customHeight="1">
      <c r="A595" s="12"/>
      <c r="B595" s="12"/>
    </row>
    <row r="596" spans="1:2" ht="15.75" customHeight="1">
      <c r="A596" s="12"/>
      <c r="B596" s="12"/>
    </row>
    <row r="597" spans="1:2" ht="15.75" customHeight="1">
      <c r="A597" s="12"/>
      <c r="B597" s="12"/>
    </row>
    <row r="598" spans="1:2" ht="15.75" customHeight="1">
      <c r="A598" s="12"/>
      <c r="B598" s="12"/>
    </row>
    <row r="599" spans="1:2" ht="15.75" customHeight="1">
      <c r="A599" s="12"/>
      <c r="B599" s="12"/>
    </row>
    <row r="600" spans="1:2" ht="15.75" customHeight="1">
      <c r="A600" s="12"/>
      <c r="B600" s="12"/>
    </row>
    <row r="601" spans="1:2" ht="15.75" customHeight="1">
      <c r="A601" s="12"/>
      <c r="B601" s="12"/>
    </row>
    <row r="602" spans="1:2" ht="15.75" customHeight="1">
      <c r="A602" s="12"/>
      <c r="B602" s="12"/>
    </row>
    <row r="603" spans="1:2" ht="15.75" customHeight="1">
      <c r="A603" s="12"/>
      <c r="B603" s="12"/>
    </row>
    <row r="604" spans="1:2" ht="15.75" customHeight="1">
      <c r="A604" s="12"/>
      <c r="B604" s="12"/>
    </row>
    <row r="605" spans="1:2" ht="15.75" customHeight="1">
      <c r="A605" s="12"/>
      <c r="B605" s="12"/>
    </row>
    <row r="606" spans="1:2" ht="15.75" customHeight="1">
      <c r="A606" s="12"/>
      <c r="B606" s="12"/>
    </row>
    <row r="607" spans="1:2" ht="15.75" customHeight="1">
      <c r="A607" s="12"/>
      <c r="B607" s="12"/>
    </row>
    <row r="608" spans="1:2" ht="15.75" customHeight="1">
      <c r="A608" s="12"/>
      <c r="B608" s="12"/>
    </row>
    <row r="609" spans="1:2" ht="15.75" customHeight="1">
      <c r="A609" s="12"/>
      <c r="B609" s="12"/>
    </row>
    <row r="610" spans="1:2" ht="15.75" customHeight="1">
      <c r="A610" s="12"/>
      <c r="B610" s="12"/>
    </row>
    <row r="611" spans="1:2" ht="15.75" customHeight="1">
      <c r="A611" s="12"/>
      <c r="B611" s="12"/>
    </row>
    <row r="612" spans="1:2" ht="15.75" customHeight="1">
      <c r="A612" s="12"/>
      <c r="B612" s="12"/>
    </row>
    <row r="613" spans="1:2" ht="15.75" customHeight="1">
      <c r="A613" s="12"/>
      <c r="B613" s="12"/>
    </row>
    <row r="614" spans="1:2" ht="15.75" customHeight="1">
      <c r="A614" s="12"/>
      <c r="B614" s="12"/>
    </row>
    <row r="615" spans="1:2" ht="15.75" customHeight="1">
      <c r="A615" s="12"/>
      <c r="B615" s="12"/>
    </row>
    <row r="616" spans="1:2" ht="15.75" customHeight="1">
      <c r="A616" s="12"/>
      <c r="B616" s="12"/>
    </row>
    <row r="617" spans="1:2" ht="15.75" customHeight="1">
      <c r="A617" s="12"/>
      <c r="B617" s="12"/>
    </row>
    <row r="618" spans="1:2" ht="15.75" customHeight="1">
      <c r="A618" s="12"/>
      <c r="B618" s="12"/>
    </row>
    <row r="619" spans="1:2" ht="15.75" customHeight="1">
      <c r="A619" s="12"/>
      <c r="B619" s="12"/>
    </row>
    <row r="620" spans="1:2" ht="15.75" customHeight="1">
      <c r="A620" s="12"/>
      <c r="B620" s="12"/>
    </row>
    <row r="621" spans="1:2" ht="15.75" customHeight="1">
      <c r="A621" s="12"/>
      <c r="B621" s="12"/>
    </row>
    <row r="622" spans="1:2" ht="15.75" customHeight="1">
      <c r="A622" s="12"/>
      <c r="B622" s="12"/>
    </row>
    <row r="623" spans="1:2" ht="15.75" customHeight="1">
      <c r="A623" s="12"/>
      <c r="B623" s="12"/>
    </row>
    <row r="624" spans="1:2" ht="15.75" customHeight="1">
      <c r="A624" s="12"/>
      <c r="B624" s="12"/>
    </row>
    <row r="625" spans="1:2" ht="15.75" customHeight="1">
      <c r="A625" s="12"/>
      <c r="B625" s="12"/>
    </row>
    <row r="626" spans="1:2" ht="15.75" customHeight="1">
      <c r="A626" s="12"/>
      <c r="B626" s="12"/>
    </row>
    <row r="627" spans="1:2" ht="15.75" customHeight="1">
      <c r="A627" s="12"/>
      <c r="B627" s="12"/>
    </row>
    <row r="628" spans="1:2" ht="15.75" customHeight="1">
      <c r="A628" s="12"/>
      <c r="B628" s="12"/>
    </row>
    <row r="629" spans="1:2" ht="15.75" customHeight="1">
      <c r="A629" s="12"/>
      <c r="B629" s="12"/>
    </row>
    <row r="630" spans="1:2" ht="15.75" customHeight="1">
      <c r="A630" s="12"/>
      <c r="B630" s="12"/>
    </row>
    <row r="631" spans="1:2" ht="15.75" customHeight="1">
      <c r="A631" s="12"/>
      <c r="B631" s="12"/>
    </row>
    <row r="632" spans="1:2" ht="15.75" customHeight="1">
      <c r="A632" s="12"/>
      <c r="B632" s="12"/>
    </row>
    <row r="633" spans="1:2" ht="15.75" customHeight="1">
      <c r="A633" s="12"/>
      <c r="B633" s="12"/>
    </row>
    <row r="634" spans="1:2" ht="15.75" customHeight="1">
      <c r="A634" s="12"/>
      <c r="B634" s="12"/>
    </row>
    <row r="635" spans="1:2" ht="15.75" customHeight="1">
      <c r="A635" s="12"/>
      <c r="B635" s="12"/>
    </row>
    <row r="636" spans="1:2" ht="15.75" customHeight="1">
      <c r="A636" s="12"/>
      <c r="B636" s="12"/>
    </row>
    <row r="637" spans="1:2" ht="15.75" customHeight="1">
      <c r="A637" s="12"/>
      <c r="B637" s="12"/>
    </row>
    <row r="638" spans="1:2" ht="15.75" customHeight="1">
      <c r="A638" s="12"/>
      <c r="B638" s="12"/>
    </row>
    <row r="639" spans="1:2" ht="15.75" customHeight="1">
      <c r="A639" s="12"/>
      <c r="B639" s="12"/>
    </row>
    <row r="640" spans="1:2" ht="15.75" customHeight="1">
      <c r="A640" s="12"/>
      <c r="B640" s="12"/>
    </row>
    <row r="641" spans="1:2" ht="15.75" customHeight="1">
      <c r="A641" s="12"/>
      <c r="B641" s="12"/>
    </row>
    <row r="642" spans="1:2" ht="15.75" customHeight="1">
      <c r="A642" s="12"/>
      <c r="B642" s="12"/>
    </row>
    <row r="643" spans="1:2" ht="15.75" customHeight="1">
      <c r="A643" s="12"/>
      <c r="B643" s="12"/>
    </row>
    <row r="644" spans="1:2" ht="15.75" customHeight="1">
      <c r="A644" s="12"/>
      <c r="B644" s="12"/>
    </row>
    <row r="645" spans="1:2" ht="15.75" customHeight="1">
      <c r="A645" s="12"/>
      <c r="B645" s="12"/>
    </row>
    <row r="646" spans="1:2" ht="15.75" customHeight="1">
      <c r="A646" s="12"/>
      <c r="B646" s="12"/>
    </row>
    <row r="647" spans="1:2" ht="15.75" customHeight="1">
      <c r="A647" s="12"/>
      <c r="B647" s="12"/>
    </row>
    <row r="648" spans="1:2" ht="15.75" customHeight="1">
      <c r="A648" s="12"/>
      <c r="B648" s="12"/>
    </row>
    <row r="649" spans="1:2" ht="15.75" customHeight="1">
      <c r="A649" s="12"/>
      <c r="B649" s="12"/>
    </row>
    <row r="650" spans="1:2" ht="15.75" customHeight="1">
      <c r="A650" s="12"/>
      <c r="B650" s="12"/>
    </row>
    <row r="651" spans="1:2" ht="15.75" customHeight="1">
      <c r="A651" s="12"/>
      <c r="B651" s="12"/>
    </row>
    <row r="652" spans="1:2" ht="15.75" customHeight="1">
      <c r="A652" s="12"/>
      <c r="B652" s="12"/>
    </row>
    <row r="653" spans="1:2" ht="15.75" customHeight="1">
      <c r="A653" s="12"/>
      <c r="B653" s="12"/>
    </row>
    <row r="654" spans="1:2" ht="15.75" customHeight="1">
      <c r="A654" s="12"/>
      <c r="B654" s="12"/>
    </row>
    <row r="655" spans="1:2" ht="15.75" customHeight="1">
      <c r="A655" s="12"/>
      <c r="B655" s="12"/>
    </row>
    <row r="656" spans="1:2" ht="15.75" customHeight="1">
      <c r="A656" s="12"/>
      <c r="B656" s="12"/>
    </row>
    <row r="657" spans="1:2" ht="15.75" customHeight="1">
      <c r="A657" s="12"/>
      <c r="B657" s="12"/>
    </row>
    <row r="658" spans="1:2" ht="15.75" customHeight="1">
      <c r="A658" s="12"/>
      <c r="B658" s="12"/>
    </row>
    <row r="659" spans="1:2" ht="15.75" customHeight="1">
      <c r="A659" s="12"/>
      <c r="B659" s="12"/>
    </row>
    <row r="660" spans="1:2" ht="15.75" customHeight="1">
      <c r="A660" s="12"/>
      <c r="B660" s="12"/>
    </row>
    <row r="661" spans="1:2" ht="15.75" customHeight="1">
      <c r="A661" s="12"/>
      <c r="B661" s="12"/>
    </row>
    <row r="662" spans="1:2" ht="15.75" customHeight="1">
      <c r="A662" s="12"/>
      <c r="B662" s="12"/>
    </row>
    <row r="663" spans="1:2" ht="15.75" customHeight="1">
      <c r="A663" s="12"/>
      <c r="B663" s="12"/>
    </row>
    <row r="664" spans="1:2" ht="15.75" customHeight="1">
      <c r="A664" s="12"/>
      <c r="B664" s="12"/>
    </row>
    <row r="665" spans="1:2" ht="15.75" customHeight="1">
      <c r="A665" s="12"/>
      <c r="B665" s="12"/>
    </row>
    <row r="666" spans="1:2" ht="15.75" customHeight="1">
      <c r="A666" s="12"/>
      <c r="B666" s="12"/>
    </row>
    <row r="667" spans="1:2" ht="15.75" customHeight="1">
      <c r="A667" s="12"/>
      <c r="B667" s="12"/>
    </row>
    <row r="668" spans="1:2" ht="15.75" customHeight="1">
      <c r="A668" s="12"/>
      <c r="B668" s="12"/>
    </row>
    <row r="669" spans="1:2" ht="15.75" customHeight="1">
      <c r="A669" s="12"/>
      <c r="B669" s="12"/>
    </row>
    <row r="670" spans="1:2" ht="15.75" customHeight="1">
      <c r="A670" s="12"/>
      <c r="B670" s="12"/>
    </row>
    <row r="671" spans="1:2" ht="15.75" customHeight="1">
      <c r="A671" s="12"/>
      <c r="B671" s="12"/>
    </row>
    <row r="672" spans="1:2" ht="15.75" customHeight="1">
      <c r="A672" s="12"/>
      <c r="B672" s="12"/>
    </row>
    <row r="673" spans="1:2" ht="15.75" customHeight="1">
      <c r="A673" s="12"/>
      <c r="B673" s="12"/>
    </row>
    <row r="674" spans="1:2" ht="15.75" customHeight="1">
      <c r="A674" s="12"/>
      <c r="B674" s="12"/>
    </row>
    <row r="675" spans="1:2" ht="15.75" customHeight="1">
      <c r="A675" s="12"/>
      <c r="B675" s="12"/>
    </row>
    <row r="676" spans="1:2" ht="15.75" customHeight="1">
      <c r="A676" s="12"/>
      <c r="B676" s="12"/>
    </row>
    <row r="677" spans="1:2" ht="15.75" customHeight="1">
      <c r="A677" s="12"/>
      <c r="B677" s="12"/>
    </row>
    <row r="678" spans="1:2" ht="15.75" customHeight="1">
      <c r="A678" s="12"/>
      <c r="B678" s="12"/>
    </row>
    <row r="679" spans="1:2" ht="15.75" customHeight="1">
      <c r="A679" s="12"/>
      <c r="B679" s="12"/>
    </row>
    <row r="680" spans="1:2" ht="15.75" customHeight="1">
      <c r="A680" s="12"/>
      <c r="B680" s="12"/>
    </row>
    <row r="681" spans="1:2" ht="15.75" customHeight="1">
      <c r="A681" s="12"/>
      <c r="B681" s="12"/>
    </row>
    <row r="682" spans="1:2" ht="15.75" customHeight="1">
      <c r="A682" s="12"/>
      <c r="B682" s="12"/>
    </row>
    <row r="683" spans="1:2" ht="15.75" customHeight="1">
      <c r="A683" s="12"/>
      <c r="B683" s="12"/>
    </row>
    <row r="684" spans="1:2" ht="15.75" customHeight="1">
      <c r="A684" s="12"/>
      <c r="B684" s="12"/>
    </row>
    <row r="685" spans="1:2" ht="15.75" customHeight="1">
      <c r="A685" s="12"/>
      <c r="B685" s="12"/>
    </row>
    <row r="686" spans="1:2" ht="15.75" customHeight="1">
      <c r="A686" s="12"/>
      <c r="B686" s="12"/>
    </row>
    <row r="687" spans="1:2" ht="15.75" customHeight="1">
      <c r="A687" s="12"/>
      <c r="B687" s="12"/>
    </row>
    <row r="688" spans="1:2" ht="15.75" customHeight="1">
      <c r="A688" s="12"/>
      <c r="B688" s="12"/>
    </row>
    <row r="689" spans="1:2" ht="15.75" customHeight="1">
      <c r="A689" s="12"/>
      <c r="B689" s="12"/>
    </row>
    <row r="690" spans="1:2" ht="15.75" customHeight="1">
      <c r="A690" s="12"/>
      <c r="B690" s="12"/>
    </row>
    <row r="691" spans="1:2" ht="15.75" customHeight="1">
      <c r="A691" s="12"/>
      <c r="B691" s="12"/>
    </row>
    <row r="692" spans="1:2" ht="15.75" customHeight="1">
      <c r="A692" s="12"/>
      <c r="B692" s="12"/>
    </row>
    <row r="693" spans="1:2" ht="15.75" customHeight="1">
      <c r="A693" s="12"/>
      <c r="B693" s="12"/>
    </row>
    <row r="694" spans="1:2" ht="15.75" customHeight="1">
      <c r="A694" s="12"/>
      <c r="B694" s="12"/>
    </row>
    <row r="695" spans="1:2" ht="15.75" customHeight="1">
      <c r="A695" s="12"/>
      <c r="B695" s="12"/>
    </row>
    <row r="696" spans="1:2" ht="15.75" customHeight="1">
      <c r="A696" s="12"/>
      <c r="B696" s="12"/>
    </row>
    <row r="697" spans="1:2" ht="15.75" customHeight="1">
      <c r="A697" s="12"/>
      <c r="B697" s="12"/>
    </row>
    <row r="698" spans="1:2" ht="15.75" customHeight="1">
      <c r="A698" s="12"/>
      <c r="B698" s="12"/>
    </row>
    <row r="699" spans="1:2" ht="15.75" customHeight="1">
      <c r="A699" s="12"/>
      <c r="B699" s="12"/>
    </row>
    <row r="700" spans="1:2" ht="15.75" customHeight="1">
      <c r="A700" s="12"/>
      <c r="B700" s="12"/>
    </row>
    <row r="701" spans="1:2" ht="15.75" customHeight="1">
      <c r="A701" s="12"/>
      <c r="B701" s="12"/>
    </row>
    <row r="702" spans="1:2" ht="15.75" customHeight="1">
      <c r="A702" s="12"/>
      <c r="B702" s="12"/>
    </row>
    <row r="703" spans="1:2" ht="15.75" customHeight="1">
      <c r="A703" s="12"/>
      <c r="B703" s="12"/>
    </row>
    <row r="704" spans="1:2" ht="15.75" customHeight="1">
      <c r="A704" s="12"/>
      <c r="B704" s="12"/>
    </row>
    <row r="705" spans="1:2" ht="15.75" customHeight="1">
      <c r="A705" s="12"/>
      <c r="B705" s="12"/>
    </row>
    <row r="706" spans="1:2" ht="15.75" customHeight="1">
      <c r="A706" s="12"/>
      <c r="B706" s="12"/>
    </row>
    <row r="707" spans="1:2" ht="15.75" customHeight="1">
      <c r="A707" s="12"/>
      <c r="B707" s="12"/>
    </row>
    <row r="708" spans="1:2" ht="15.75" customHeight="1">
      <c r="A708" s="12"/>
      <c r="B708" s="12"/>
    </row>
    <row r="709" spans="1:2" ht="15.75" customHeight="1">
      <c r="A709" s="12"/>
      <c r="B709" s="12"/>
    </row>
    <row r="710" spans="1:2" ht="15.75" customHeight="1">
      <c r="A710" s="12"/>
      <c r="B710" s="12"/>
    </row>
    <row r="711" spans="1:2" ht="15.75" customHeight="1">
      <c r="A711" s="12"/>
      <c r="B711" s="12"/>
    </row>
    <row r="712" spans="1:2" ht="15.75" customHeight="1">
      <c r="A712" s="12"/>
      <c r="B712" s="12"/>
    </row>
    <row r="713" spans="1:2" ht="15.75" customHeight="1">
      <c r="A713" s="12"/>
      <c r="B713" s="12"/>
    </row>
    <row r="714" spans="1:2" ht="15.75" customHeight="1">
      <c r="A714" s="12"/>
      <c r="B714" s="12"/>
    </row>
    <row r="715" spans="1:2" ht="15.75" customHeight="1">
      <c r="A715" s="12"/>
      <c r="B715" s="12"/>
    </row>
    <row r="716" spans="1:2" ht="15.75" customHeight="1">
      <c r="A716" s="12"/>
      <c r="B716" s="12"/>
    </row>
    <row r="717" spans="1:2" ht="15.75" customHeight="1">
      <c r="A717" s="12"/>
      <c r="B717" s="12"/>
    </row>
    <row r="718" spans="1:2" ht="15.75" customHeight="1">
      <c r="A718" s="12"/>
      <c r="B718" s="12"/>
    </row>
    <row r="719" spans="1:2" ht="15.75" customHeight="1">
      <c r="A719" s="12"/>
      <c r="B719" s="12"/>
    </row>
    <row r="720" spans="1:2" ht="15.75" customHeight="1">
      <c r="A720" s="12"/>
      <c r="B720" s="12"/>
    </row>
    <row r="721" spans="1:2" ht="15.75" customHeight="1">
      <c r="A721" s="12"/>
      <c r="B721" s="12"/>
    </row>
    <row r="722" spans="1:2" ht="15.75" customHeight="1">
      <c r="A722" s="12"/>
      <c r="B722" s="12"/>
    </row>
    <row r="723" spans="1:2" ht="15.75" customHeight="1">
      <c r="A723" s="12"/>
      <c r="B723" s="12"/>
    </row>
    <row r="724" spans="1:2" ht="15.75" customHeight="1">
      <c r="A724" s="12"/>
      <c r="B724" s="12"/>
    </row>
    <row r="725" spans="1:2" ht="15.75" customHeight="1">
      <c r="A725" s="12"/>
      <c r="B725" s="12"/>
    </row>
    <row r="726" spans="1:2" ht="15.75" customHeight="1">
      <c r="A726" s="12"/>
      <c r="B726" s="12"/>
    </row>
    <row r="727" spans="1:2" ht="15.75" customHeight="1">
      <c r="A727" s="12"/>
      <c r="B727" s="12"/>
    </row>
    <row r="728" spans="1:2" ht="15.75" customHeight="1">
      <c r="A728" s="12"/>
      <c r="B728" s="12"/>
    </row>
    <row r="729" spans="1:2" ht="15.75" customHeight="1">
      <c r="A729" s="12"/>
      <c r="B729" s="12"/>
    </row>
    <row r="730" spans="1:2" ht="15.75" customHeight="1">
      <c r="A730" s="12"/>
      <c r="B730" s="12"/>
    </row>
    <row r="731" spans="1:2" ht="15.75" customHeight="1">
      <c r="A731" s="12"/>
      <c r="B731" s="12"/>
    </row>
    <row r="732" spans="1:2" ht="15.75" customHeight="1">
      <c r="A732" s="12"/>
      <c r="B732" s="12"/>
    </row>
    <row r="733" spans="1:2" ht="15.75" customHeight="1">
      <c r="A733" s="12"/>
      <c r="B733" s="12"/>
    </row>
    <row r="734" spans="1:2" ht="15.75" customHeight="1">
      <c r="A734" s="12"/>
      <c r="B734" s="12"/>
    </row>
    <row r="735" spans="1:2" ht="15.75" customHeight="1">
      <c r="A735" s="12"/>
      <c r="B735" s="12"/>
    </row>
    <row r="736" spans="1:2" ht="15.75" customHeight="1">
      <c r="A736" s="12"/>
      <c r="B736" s="12"/>
    </row>
    <row r="737" spans="1:2" ht="15.75" customHeight="1">
      <c r="A737" s="12"/>
      <c r="B737" s="12"/>
    </row>
    <row r="738" spans="1:2" ht="15.75" customHeight="1">
      <c r="A738" s="12"/>
      <c r="B738" s="12"/>
    </row>
    <row r="739" spans="1:2" ht="15.75" customHeight="1">
      <c r="A739" s="12"/>
      <c r="B739" s="12"/>
    </row>
    <row r="740" spans="1:2" ht="15.75" customHeight="1">
      <c r="A740" s="12"/>
      <c r="B740" s="12"/>
    </row>
    <row r="741" spans="1:2" ht="15.75" customHeight="1">
      <c r="A741" s="12"/>
      <c r="B741" s="12"/>
    </row>
    <row r="742" spans="1:2" ht="15.75" customHeight="1">
      <c r="A742" s="12"/>
      <c r="B742" s="12"/>
    </row>
    <row r="743" spans="1:2" ht="15.75" customHeight="1">
      <c r="A743" s="12"/>
      <c r="B743" s="12"/>
    </row>
    <row r="744" spans="1:2" ht="15.75" customHeight="1">
      <c r="A744" s="12"/>
      <c r="B744" s="12"/>
    </row>
    <row r="745" spans="1:2" ht="15.75" customHeight="1">
      <c r="A745" s="12"/>
      <c r="B745" s="12"/>
    </row>
    <row r="746" spans="1:2" ht="15.75" customHeight="1">
      <c r="A746" s="12"/>
      <c r="B746" s="12"/>
    </row>
    <row r="747" spans="1:2" ht="15.75" customHeight="1">
      <c r="A747" s="12"/>
      <c r="B747" s="12"/>
    </row>
    <row r="748" spans="1:2" ht="15.75" customHeight="1">
      <c r="A748" s="12"/>
      <c r="B748" s="12"/>
    </row>
    <row r="749" spans="1:2" ht="15.75" customHeight="1">
      <c r="A749" s="12"/>
      <c r="B749" s="12"/>
    </row>
    <row r="750" spans="1:2" ht="15.75" customHeight="1">
      <c r="A750" s="12"/>
      <c r="B750" s="12"/>
    </row>
    <row r="751" spans="1:2" ht="15.75" customHeight="1">
      <c r="A751" s="12"/>
      <c r="B751" s="12"/>
    </row>
    <row r="752" spans="1:2" ht="15.75" customHeight="1">
      <c r="A752" s="12"/>
      <c r="B752" s="12"/>
    </row>
    <row r="753" spans="1:2" ht="15.75" customHeight="1">
      <c r="A753" s="12"/>
      <c r="B753" s="12"/>
    </row>
    <row r="754" spans="1:2" ht="15.75" customHeight="1">
      <c r="A754" s="12"/>
      <c r="B754" s="12"/>
    </row>
    <row r="755" spans="1:2" ht="15.75" customHeight="1">
      <c r="A755" s="12"/>
      <c r="B755" s="12"/>
    </row>
    <row r="756" spans="1:2" ht="15.75" customHeight="1">
      <c r="A756" s="12"/>
      <c r="B756" s="12"/>
    </row>
    <row r="757" spans="1:2" ht="15.75" customHeight="1">
      <c r="A757" s="12"/>
      <c r="B757" s="12"/>
    </row>
    <row r="758" spans="1:2" ht="15.75" customHeight="1">
      <c r="A758" s="12"/>
      <c r="B758" s="12"/>
    </row>
    <row r="759" spans="1:2" ht="15.75" customHeight="1">
      <c r="A759" s="12"/>
      <c r="B759" s="12"/>
    </row>
    <row r="760" spans="1:2" ht="15.75" customHeight="1">
      <c r="A760" s="12"/>
      <c r="B760" s="12"/>
    </row>
    <row r="761" spans="1:2" ht="15.75" customHeight="1">
      <c r="A761" s="12"/>
      <c r="B761" s="12"/>
    </row>
    <row r="762" spans="1:2" ht="15.75" customHeight="1">
      <c r="A762" s="12"/>
      <c r="B762" s="12"/>
    </row>
    <row r="763" spans="1:2" ht="15.75" customHeight="1">
      <c r="A763" s="12"/>
      <c r="B763" s="12"/>
    </row>
    <row r="764" spans="1:2" ht="15.75" customHeight="1">
      <c r="A764" s="12"/>
      <c r="B764" s="12"/>
    </row>
    <row r="765" spans="1:2" ht="15.75" customHeight="1">
      <c r="A765" s="12"/>
      <c r="B765" s="12"/>
    </row>
    <row r="766" spans="1:2" ht="15.75" customHeight="1">
      <c r="A766" s="12"/>
      <c r="B766" s="12"/>
    </row>
    <row r="767" spans="1:2" ht="15.75" customHeight="1">
      <c r="A767" s="12"/>
      <c r="B767" s="12"/>
    </row>
    <row r="768" spans="1:2" ht="15.75" customHeight="1">
      <c r="A768" s="12"/>
      <c r="B768" s="12"/>
    </row>
    <row r="769" spans="1:2" ht="15.75" customHeight="1">
      <c r="A769" s="12"/>
      <c r="B769" s="12"/>
    </row>
    <row r="770" spans="1:2" ht="15.75" customHeight="1">
      <c r="A770" s="12"/>
      <c r="B770" s="12"/>
    </row>
    <row r="771" spans="1:2" ht="15.75" customHeight="1">
      <c r="A771" s="12"/>
      <c r="B771" s="12"/>
    </row>
    <row r="772" spans="1:2" ht="15.75" customHeight="1">
      <c r="A772" s="12"/>
      <c r="B772" s="12"/>
    </row>
    <row r="773" spans="1:2" ht="15.75" customHeight="1">
      <c r="A773" s="12"/>
      <c r="B773" s="12"/>
    </row>
    <row r="774" spans="1:2" ht="15.75" customHeight="1">
      <c r="A774" s="12"/>
      <c r="B774" s="12"/>
    </row>
    <row r="775" spans="1:2" ht="15.75" customHeight="1">
      <c r="A775" s="12"/>
      <c r="B775" s="12"/>
    </row>
    <row r="776" spans="1:2" ht="15.75" customHeight="1">
      <c r="A776" s="12"/>
      <c r="B776" s="12"/>
    </row>
    <row r="777" spans="1:2" ht="15.75" customHeight="1">
      <c r="A777" s="12"/>
      <c r="B777" s="12"/>
    </row>
    <row r="778" spans="1:2" ht="15.75" customHeight="1">
      <c r="A778" s="12"/>
      <c r="B778" s="12"/>
    </row>
    <row r="779" spans="1:2" ht="15.75" customHeight="1">
      <c r="A779" s="12"/>
      <c r="B779" s="12"/>
    </row>
    <row r="780" spans="1:2" ht="15.75" customHeight="1">
      <c r="A780" s="12"/>
      <c r="B780" s="12"/>
    </row>
    <row r="781" spans="1:2" ht="15.75" customHeight="1">
      <c r="A781" s="12"/>
      <c r="B781" s="12"/>
    </row>
    <row r="782" spans="1:2" ht="15.75" customHeight="1">
      <c r="A782" s="12"/>
      <c r="B782" s="12"/>
    </row>
    <row r="783" spans="1:2" ht="15.75" customHeight="1">
      <c r="A783" s="12"/>
      <c r="B783" s="12"/>
    </row>
    <row r="784" spans="1:2" ht="15.75" customHeight="1">
      <c r="A784" s="12"/>
      <c r="B784" s="12"/>
    </row>
    <row r="785" spans="1:2" ht="15.75" customHeight="1">
      <c r="A785" s="12"/>
      <c r="B785" s="12"/>
    </row>
    <row r="786" spans="1:2" ht="15.75" customHeight="1">
      <c r="A786" s="12"/>
      <c r="B786" s="12"/>
    </row>
    <row r="787" spans="1:2" ht="15.75" customHeight="1">
      <c r="A787" s="12"/>
      <c r="B787" s="12"/>
    </row>
    <row r="788" spans="1:2" ht="15.75" customHeight="1">
      <c r="A788" s="12"/>
      <c r="B788" s="12"/>
    </row>
    <row r="789" spans="1:2" ht="15.75" customHeight="1">
      <c r="A789" s="12"/>
      <c r="B789" s="12"/>
    </row>
    <row r="790" spans="1:2" ht="15.75" customHeight="1">
      <c r="A790" s="12"/>
      <c r="B790" s="12"/>
    </row>
    <row r="791" spans="1:2" ht="15.75" customHeight="1">
      <c r="A791" s="12"/>
      <c r="B791" s="12"/>
    </row>
    <row r="792" spans="1:2" ht="15.75" customHeight="1">
      <c r="A792" s="12"/>
      <c r="B792" s="12"/>
    </row>
    <row r="793" spans="1:2" ht="15.75" customHeight="1">
      <c r="A793" s="12"/>
      <c r="B793" s="12"/>
    </row>
    <row r="794" spans="1:2" ht="15.75" customHeight="1">
      <c r="A794" s="12"/>
      <c r="B794" s="12"/>
    </row>
    <row r="795" spans="1:2" ht="15.75" customHeight="1">
      <c r="A795" s="12"/>
      <c r="B795" s="12"/>
    </row>
    <row r="796" spans="1:2" ht="15.75" customHeight="1">
      <c r="A796" s="12"/>
      <c r="B796" s="12"/>
    </row>
    <row r="797" spans="1:2" ht="15.75" customHeight="1">
      <c r="A797" s="12"/>
      <c r="B797" s="12"/>
    </row>
    <row r="798" spans="1:2" ht="15.75" customHeight="1">
      <c r="A798" s="12"/>
      <c r="B798" s="12"/>
    </row>
    <row r="799" spans="1:2" ht="15.75" customHeight="1">
      <c r="A799" s="12"/>
      <c r="B799" s="12"/>
    </row>
    <row r="800" spans="1:2" ht="15.75" customHeight="1">
      <c r="A800" s="12"/>
      <c r="B800" s="12"/>
    </row>
    <row r="801" spans="1:2" ht="15.75" customHeight="1">
      <c r="A801" s="12"/>
      <c r="B801" s="12"/>
    </row>
    <row r="802" spans="1:2" ht="15.75" customHeight="1">
      <c r="A802" s="12"/>
      <c r="B802" s="12"/>
    </row>
    <row r="803" spans="1:2" ht="15.75" customHeight="1">
      <c r="A803" s="12"/>
      <c r="B803" s="12"/>
    </row>
    <row r="804" spans="1:2" ht="15.75" customHeight="1">
      <c r="A804" s="12"/>
      <c r="B804" s="12"/>
    </row>
    <row r="805" spans="1:2" ht="15.75" customHeight="1">
      <c r="A805" s="12"/>
      <c r="B805" s="12"/>
    </row>
    <row r="806" spans="1:2" ht="15.75" customHeight="1">
      <c r="A806" s="12"/>
      <c r="B806" s="12"/>
    </row>
    <row r="807" spans="1:2" ht="15.75" customHeight="1">
      <c r="A807" s="12"/>
      <c r="B807" s="12"/>
    </row>
    <row r="808" spans="1:2" ht="15.75" customHeight="1">
      <c r="A808" s="12"/>
      <c r="B808" s="12"/>
    </row>
    <row r="809" spans="1:2" ht="15.75" customHeight="1">
      <c r="A809" s="12"/>
      <c r="B809" s="12"/>
    </row>
    <row r="810" spans="1:2" ht="15.75" customHeight="1">
      <c r="A810" s="12"/>
      <c r="B810" s="12"/>
    </row>
    <row r="811" spans="1:2" ht="15.75" customHeight="1">
      <c r="A811" s="12"/>
      <c r="B811" s="12"/>
    </row>
    <row r="812" spans="1:2" ht="15.75" customHeight="1">
      <c r="A812" s="12"/>
      <c r="B812" s="12"/>
    </row>
    <row r="813" spans="1:2" ht="15.75" customHeight="1">
      <c r="A813" s="12"/>
      <c r="B813" s="12"/>
    </row>
    <row r="814" spans="1:2" ht="15.75" customHeight="1">
      <c r="A814" s="12"/>
      <c r="B814" s="12"/>
    </row>
    <row r="815" spans="1:2" ht="15.75" customHeight="1">
      <c r="A815" s="12"/>
      <c r="B815" s="12"/>
    </row>
    <row r="816" spans="1:2" ht="15.75" customHeight="1">
      <c r="A816" s="12"/>
      <c r="B816" s="12"/>
    </row>
    <row r="817" spans="1:2" ht="15.75" customHeight="1">
      <c r="A817" s="12"/>
      <c r="B817" s="12"/>
    </row>
    <row r="818" spans="1:2" ht="15.75" customHeight="1">
      <c r="A818" s="12"/>
      <c r="B818" s="12"/>
    </row>
    <row r="819" spans="1:2" ht="15.75" customHeight="1">
      <c r="A819" s="12"/>
      <c r="B819" s="12"/>
    </row>
    <row r="820" spans="1:2" ht="15.75" customHeight="1">
      <c r="A820" s="12"/>
      <c r="B820" s="12"/>
    </row>
    <row r="821" spans="1:2" ht="15.75" customHeight="1">
      <c r="A821" s="12"/>
      <c r="B821" s="12"/>
    </row>
    <row r="822" spans="1:2" ht="15.75" customHeight="1">
      <c r="A822" s="12"/>
      <c r="B822" s="12"/>
    </row>
    <row r="823" spans="1:2" ht="15.75" customHeight="1">
      <c r="A823" s="12"/>
      <c r="B823" s="12"/>
    </row>
    <row r="824" spans="1:2" ht="15.75" customHeight="1">
      <c r="A824" s="12"/>
      <c r="B824" s="12"/>
    </row>
    <row r="825" spans="1:2" ht="15.75" customHeight="1">
      <c r="A825" s="12"/>
      <c r="B825" s="12"/>
    </row>
    <row r="826" spans="1:2" ht="15.75" customHeight="1">
      <c r="A826" s="12"/>
      <c r="B826" s="12"/>
    </row>
    <row r="827" spans="1:2" ht="15.75" customHeight="1">
      <c r="A827" s="12"/>
      <c r="B827" s="12"/>
    </row>
    <row r="828" spans="1:2" ht="15.75" customHeight="1">
      <c r="A828" s="12"/>
      <c r="B828" s="12"/>
    </row>
    <row r="829" spans="1:2" ht="15.75" customHeight="1">
      <c r="A829" s="12"/>
      <c r="B829" s="12"/>
    </row>
    <row r="830" spans="1:2" ht="15.75" customHeight="1">
      <c r="A830" s="12"/>
      <c r="B830" s="12"/>
    </row>
    <row r="831" spans="1:2" ht="15.75" customHeight="1">
      <c r="A831" s="12"/>
      <c r="B831" s="12"/>
    </row>
    <row r="832" spans="1:2" ht="15.75" customHeight="1">
      <c r="A832" s="12"/>
      <c r="B832" s="12"/>
    </row>
    <row r="833" spans="1:2" ht="15.75" customHeight="1">
      <c r="A833" s="12"/>
      <c r="B833" s="12"/>
    </row>
    <row r="834" spans="1:2" ht="15.75" customHeight="1">
      <c r="A834" s="12"/>
      <c r="B834" s="12"/>
    </row>
    <row r="835" spans="1:2" ht="15.75" customHeight="1">
      <c r="A835" s="12"/>
      <c r="B835" s="12"/>
    </row>
    <row r="836" spans="1:2" ht="15.75" customHeight="1">
      <c r="A836" s="12"/>
      <c r="B836" s="12"/>
    </row>
    <row r="837" spans="1:2" ht="15.75" customHeight="1">
      <c r="A837" s="12"/>
      <c r="B837" s="12"/>
    </row>
    <row r="838" spans="1:2" ht="15.75" customHeight="1">
      <c r="A838" s="12"/>
      <c r="B838" s="12"/>
    </row>
    <row r="839" spans="1:2" ht="15.75" customHeight="1">
      <c r="A839" s="12"/>
      <c r="B839" s="12"/>
    </row>
    <row r="840" spans="1:2" ht="15.75" customHeight="1">
      <c r="A840" s="12"/>
      <c r="B840" s="12"/>
    </row>
    <row r="841" spans="1:2" ht="15.75" customHeight="1">
      <c r="A841" s="12"/>
      <c r="B841" s="12"/>
    </row>
    <row r="842" spans="1:2" ht="15.75" customHeight="1">
      <c r="A842" s="12"/>
      <c r="B842" s="12"/>
    </row>
    <row r="843" spans="1:2" ht="15.75" customHeight="1">
      <c r="A843" s="12"/>
      <c r="B843" s="12"/>
    </row>
    <row r="844" spans="1:2" ht="15.75" customHeight="1">
      <c r="A844" s="12"/>
      <c r="B844" s="12"/>
    </row>
    <row r="845" spans="1:2" ht="15.75" customHeight="1">
      <c r="A845" s="12"/>
      <c r="B845" s="12"/>
    </row>
    <row r="846" spans="1:2" ht="15.75" customHeight="1">
      <c r="A846" s="12"/>
      <c r="B846" s="12"/>
    </row>
    <row r="847" spans="1:2" ht="15.75" customHeight="1">
      <c r="A847" s="12"/>
      <c r="B847" s="12"/>
    </row>
    <row r="848" spans="1:2" ht="15.75" customHeight="1">
      <c r="A848" s="12"/>
      <c r="B848" s="12"/>
    </row>
    <row r="849" spans="1:2" ht="15.75" customHeight="1">
      <c r="A849" s="12"/>
      <c r="B849" s="12"/>
    </row>
    <row r="850" spans="1:2" ht="15.75" customHeight="1">
      <c r="A850" s="12"/>
      <c r="B850" s="12"/>
    </row>
    <row r="851" spans="1:2" ht="15.75" customHeight="1">
      <c r="A851" s="12"/>
      <c r="B851" s="12"/>
    </row>
    <row r="852" spans="1:2" ht="15.75" customHeight="1">
      <c r="A852" s="12"/>
      <c r="B852" s="12"/>
    </row>
    <row r="853" spans="1:2" ht="15.75" customHeight="1">
      <c r="A853" s="12"/>
      <c r="B853" s="12"/>
    </row>
    <row r="854" spans="1:2" ht="15.75" customHeight="1">
      <c r="A854" s="12"/>
      <c r="B854" s="12"/>
    </row>
    <row r="855" spans="1:2" ht="15.75" customHeight="1">
      <c r="A855" s="12"/>
      <c r="B855" s="12"/>
    </row>
    <row r="856" spans="1:2" ht="15.75" customHeight="1">
      <c r="A856" s="12"/>
      <c r="B856" s="12"/>
    </row>
    <row r="857" spans="1:2" ht="15.75" customHeight="1">
      <c r="A857" s="12"/>
      <c r="B857" s="12"/>
    </row>
    <row r="858" spans="1:2" ht="15.75" customHeight="1">
      <c r="A858" s="12"/>
      <c r="B858" s="12"/>
    </row>
    <row r="859" spans="1:2" ht="15.75" customHeight="1">
      <c r="A859" s="12"/>
      <c r="B859" s="12"/>
    </row>
    <row r="860" spans="1:2" ht="15.75" customHeight="1">
      <c r="A860" s="12"/>
      <c r="B860" s="12"/>
    </row>
    <row r="861" spans="1:2" ht="15.75" customHeight="1">
      <c r="A861" s="12"/>
      <c r="B861" s="12"/>
    </row>
    <row r="862" spans="1:2" ht="15.75" customHeight="1">
      <c r="A862" s="12"/>
      <c r="B862" s="12"/>
    </row>
    <row r="863" spans="1:2" ht="15.75" customHeight="1">
      <c r="A863" s="12"/>
      <c r="B863" s="12"/>
    </row>
    <row r="864" spans="1:2" ht="15.75" customHeight="1">
      <c r="A864" s="12"/>
      <c r="B864" s="12"/>
    </row>
    <row r="865" spans="1:2" ht="15.75" customHeight="1">
      <c r="A865" s="12"/>
      <c r="B865" s="12"/>
    </row>
    <row r="866" spans="1:2" ht="15.75" customHeight="1">
      <c r="A866" s="12"/>
      <c r="B866" s="12"/>
    </row>
    <row r="867" spans="1:2" ht="15.75" customHeight="1">
      <c r="A867" s="12"/>
      <c r="B867" s="12"/>
    </row>
    <row r="868" spans="1:2" ht="15.75" customHeight="1">
      <c r="A868" s="12"/>
      <c r="B868" s="12"/>
    </row>
    <row r="869" spans="1:2" ht="15.75" customHeight="1">
      <c r="A869" s="12"/>
      <c r="B869" s="12"/>
    </row>
    <row r="870" spans="1:2" ht="15.75" customHeight="1">
      <c r="A870" s="12"/>
      <c r="B870" s="12"/>
    </row>
    <row r="871" spans="1:2" ht="15.75" customHeight="1">
      <c r="A871" s="12"/>
      <c r="B871" s="12"/>
    </row>
    <row r="872" spans="1:2" ht="15.75" customHeight="1">
      <c r="A872" s="12"/>
      <c r="B872" s="12"/>
    </row>
    <row r="873" spans="1:2" ht="15.75" customHeight="1">
      <c r="A873" s="12"/>
      <c r="B873" s="12"/>
    </row>
    <row r="874" spans="1:2" ht="15.75" customHeight="1">
      <c r="A874" s="12"/>
      <c r="B874" s="12"/>
    </row>
    <row r="875" spans="1:2" ht="15.75" customHeight="1">
      <c r="A875" s="12"/>
      <c r="B875" s="12"/>
    </row>
    <row r="876" spans="1:2" ht="15.75" customHeight="1">
      <c r="A876" s="12"/>
      <c r="B876" s="12"/>
    </row>
    <row r="877" spans="1:2" ht="15.75" customHeight="1">
      <c r="A877" s="12"/>
      <c r="B877" s="12"/>
    </row>
    <row r="878" spans="1:2" ht="15.75" customHeight="1">
      <c r="A878" s="12"/>
      <c r="B878" s="12"/>
    </row>
    <row r="879" spans="1:2" ht="15.75" customHeight="1">
      <c r="A879" s="12"/>
      <c r="B879" s="12"/>
    </row>
    <row r="880" spans="1:2" ht="15.75" customHeight="1">
      <c r="A880" s="12"/>
      <c r="B880" s="12"/>
    </row>
    <row r="881" spans="1:2" ht="15.75" customHeight="1">
      <c r="A881" s="12"/>
      <c r="B881" s="12"/>
    </row>
    <row r="882" spans="1:2" ht="15.75" customHeight="1">
      <c r="A882" s="12"/>
      <c r="B882" s="12"/>
    </row>
    <row r="883" spans="1:2" ht="15.75" customHeight="1">
      <c r="A883" s="12"/>
      <c r="B883" s="12"/>
    </row>
    <row r="884" spans="1:2" ht="15.75" customHeight="1">
      <c r="A884" s="12"/>
      <c r="B884" s="12"/>
    </row>
    <row r="885" spans="1:2" ht="15.75" customHeight="1">
      <c r="A885" s="12"/>
      <c r="B885" s="12"/>
    </row>
    <row r="886" spans="1:2" ht="15.75" customHeight="1">
      <c r="A886" s="12"/>
      <c r="B886" s="12"/>
    </row>
    <row r="887" spans="1:2" ht="15.75" customHeight="1">
      <c r="A887" s="12"/>
      <c r="B887" s="12"/>
    </row>
    <row r="888" spans="1:2" ht="15.75" customHeight="1">
      <c r="A888" s="12"/>
      <c r="B888" s="12"/>
    </row>
    <row r="889" spans="1:2" ht="15.75" customHeight="1">
      <c r="A889" s="12"/>
      <c r="B889" s="12"/>
    </row>
    <row r="890" spans="1:2" ht="15.75" customHeight="1">
      <c r="A890" s="12"/>
      <c r="B890" s="12"/>
    </row>
    <row r="891" spans="1:2" ht="15.75" customHeight="1">
      <c r="A891" s="12"/>
      <c r="B891" s="12"/>
    </row>
    <row r="892" spans="1:2" ht="15.75" customHeight="1">
      <c r="A892" s="12"/>
      <c r="B892" s="12"/>
    </row>
    <row r="893" spans="1:2" ht="15.75" customHeight="1">
      <c r="A893" s="12"/>
      <c r="B893" s="12"/>
    </row>
    <row r="894" spans="1:2" ht="15.75" customHeight="1">
      <c r="A894" s="12"/>
      <c r="B894" s="12"/>
    </row>
    <row r="895" spans="1:2" ht="15.75" customHeight="1">
      <c r="A895" s="12"/>
      <c r="B895" s="12"/>
    </row>
    <row r="896" spans="1:2" ht="15.75" customHeight="1">
      <c r="A896" s="12"/>
      <c r="B896" s="12"/>
    </row>
    <row r="897" spans="1:2" ht="15.75" customHeight="1">
      <c r="A897" s="12"/>
      <c r="B897" s="12"/>
    </row>
    <row r="898" spans="1:2" ht="15.75" customHeight="1">
      <c r="A898" s="12"/>
      <c r="B898" s="12"/>
    </row>
    <row r="899" spans="1:2" ht="15.75" customHeight="1">
      <c r="A899" s="12"/>
      <c r="B899" s="12"/>
    </row>
    <row r="900" spans="1:2" ht="15.75" customHeight="1">
      <c r="A900" s="12"/>
      <c r="B900" s="12"/>
    </row>
    <row r="901" spans="1:2" ht="15.75" customHeight="1">
      <c r="A901" s="12"/>
      <c r="B901" s="12"/>
    </row>
    <row r="902" spans="1:2" ht="15.75" customHeight="1">
      <c r="A902" s="12"/>
      <c r="B902" s="12"/>
    </row>
    <row r="903" spans="1:2" ht="15.75" customHeight="1">
      <c r="A903" s="12"/>
      <c r="B903" s="12"/>
    </row>
    <row r="904" spans="1:2" ht="15.75" customHeight="1">
      <c r="A904" s="12"/>
      <c r="B904" s="12"/>
    </row>
    <row r="905" spans="1:2" ht="15.75" customHeight="1">
      <c r="A905" s="12"/>
      <c r="B905" s="12"/>
    </row>
    <row r="906" spans="1:2" ht="15.75" customHeight="1">
      <c r="A906" s="12"/>
      <c r="B906" s="12"/>
    </row>
    <row r="907" spans="1:2" ht="15.75" customHeight="1">
      <c r="A907" s="12"/>
      <c r="B907" s="12"/>
    </row>
    <row r="908" spans="1:2" ht="15.75" customHeight="1">
      <c r="A908" s="12"/>
      <c r="B908" s="12"/>
    </row>
    <row r="909" spans="1:2" ht="15.75" customHeight="1">
      <c r="A909" s="12"/>
      <c r="B909" s="12"/>
    </row>
    <row r="910" spans="1:2" ht="15.75" customHeight="1">
      <c r="A910" s="12"/>
      <c r="B910" s="12"/>
    </row>
    <row r="911" spans="1:2" ht="15.75" customHeight="1">
      <c r="A911" s="12"/>
      <c r="B911" s="12"/>
    </row>
    <row r="912" spans="1:2" ht="15.75" customHeight="1">
      <c r="A912" s="12"/>
      <c r="B912" s="12"/>
    </row>
    <row r="913" spans="1:2" ht="15.75" customHeight="1">
      <c r="A913" s="12"/>
      <c r="B913" s="12"/>
    </row>
    <row r="914" spans="1:2" ht="15.75" customHeight="1">
      <c r="A914" s="12"/>
      <c r="B914" s="12"/>
    </row>
    <row r="915" spans="1:2" ht="15.75" customHeight="1">
      <c r="A915" s="12"/>
      <c r="B915" s="12"/>
    </row>
    <row r="916" spans="1:2" ht="15.75" customHeight="1">
      <c r="A916" s="12"/>
      <c r="B916" s="12"/>
    </row>
    <row r="917" spans="1:2" ht="15.75" customHeight="1">
      <c r="A917" s="12"/>
      <c r="B917" s="12"/>
    </row>
    <row r="918" spans="1:2" ht="15.75" customHeight="1">
      <c r="A918" s="12"/>
      <c r="B918" s="12"/>
    </row>
    <row r="919" spans="1:2" ht="15.75" customHeight="1">
      <c r="A919" s="12"/>
      <c r="B919" s="12"/>
    </row>
    <row r="920" spans="1:2" ht="15.75" customHeight="1">
      <c r="A920" s="12"/>
      <c r="B920" s="12"/>
    </row>
    <row r="921" spans="1:2" ht="15.75" customHeight="1">
      <c r="A921" s="12"/>
      <c r="B921" s="12"/>
    </row>
    <row r="922" spans="1:2" ht="15.75" customHeight="1">
      <c r="A922" s="12"/>
      <c r="B922" s="12"/>
    </row>
    <row r="923" spans="1:2" ht="15.75" customHeight="1">
      <c r="A923" s="12"/>
      <c r="B923" s="12"/>
    </row>
    <row r="924" spans="1:2" ht="15.75" customHeight="1">
      <c r="A924" s="12"/>
      <c r="B924" s="12"/>
    </row>
    <row r="925" spans="1:2" ht="15.75" customHeight="1">
      <c r="A925" s="12"/>
      <c r="B925" s="12"/>
    </row>
    <row r="926" spans="1:2" ht="15.75" customHeight="1">
      <c r="A926" s="12"/>
      <c r="B926" s="12"/>
    </row>
    <row r="927" spans="1:2" ht="15.75" customHeight="1">
      <c r="A927" s="12"/>
      <c r="B927" s="12"/>
    </row>
    <row r="928" spans="1:2" ht="15.75" customHeight="1">
      <c r="A928" s="12"/>
      <c r="B928" s="12"/>
    </row>
    <row r="929" spans="1:2" ht="15.75" customHeight="1">
      <c r="A929" s="12"/>
      <c r="B929" s="12"/>
    </row>
    <row r="930" spans="1:2" ht="15.75" customHeight="1">
      <c r="A930" s="12"/>
      <c r="B930" s="12"/>
    </row>
    <row r="931" spans="1:2" ht="15.75" customHeight="1">
      <c r="A931" s="12"/>
      <c r="B931" s="12"/>
    </row>
    <row r="932" spans="1:2" ht="15.75" customHeight="1">
      <c r="A932" s="12"/>
      <c r="B932" s="12"/>
    </row>
    <row r="933" spans="1:2" ht="15.75" customHeight="1">
      <c r="A933" s="12"/>
      <c r="B933" s="12"/>
    </row>
    <row r="934" spans="1:2" ht="15.75" customHeight="1">
      <c r="A934" s="12"/>
      <c r="B934" s="12"/>
    </row>
    <row r="935" spans="1:2" ht="15.75" customHeight="1">
      <c r="A935" s="12"/>
      <c r="B935" s="12"/>
    </row>
    <row r="936" spans="1:2" ht="15.75" customHeight="1">
      <c r="A936" s="12"/>
      <c r="B936" s="12"/>
    </row>
    <row r="937" spans="1:2" ht="15.75" customHeight="1">
      <c r="A937" s="12"/>
      <c r="B937" s="12"/>
    </row>
    <row r="938" spans="1:2" ht="15.75" customHeight="1">
      <c r="A938" s="12"/>
      <c r="B938" s="12"/>
    </row>
    <row r="939" spans="1:2" ht="15.75" customHeight="1">
      <c r="A939" s="12"/>
      <c r="B939" s="12"/>
    </row>
    <row r="940" spans="1:2" ht="15.75" customHeight="1">
      <c r="A940" s="12"/>
      <c r="B940" s="12"/>
    </row>
    <row r="941" spans="1:2" ht="15.75" customHeight="1">
      <c r="A941" s="12"/>
      <c r="B941" s="12"/>
    </row>
    <row r="942" spans="1:2" ht="15.75" customHeight="1">
      <c r="A942" s="12"/>
      <c r="B942" s="12"/>
    </row>
    <row r="943" spans="1:2" ht="15.75" customHeight="1">
      <c r="A943" s="12"/>
      <c r="B943" s="12"/>
    </row>
    <row r="944" spans="1:2" ht="15.75" customHeight="1">
      <c r="A944" s="12"/>
      <c r="B944" s="12"/>
    </row>
    <row r="945" spans="1:2" ht="15.75" customHeight="1">
      <c r="A945" s="12"/>
      <c r="B945" s="12"/>
    </row>
    <row r="946" spans="1:2" ht="15.75" customHeight="1">
      <c r="A946" s="12"/>
      <c r="B946" s="12"/>
    </row>
    <row r="947" spans="1:2" ht="15.75" customHeight="1">
      <c r="A947" s="12"/>
      <c r="B947" s="12"/>
    </row>
    <row r="948" spans="1:2" ht="15.75" customHeight="1">
      <c r="A948" s="12"/>
      <c r="B948" s="12"/>
    </row>
    <row r="949" spans="1:2" ht="15.75" customHeight="1">
      <c r="A949" s="12"/>
      <c r="B949" s="12"/>
    </row>
    <row r="950" spans="1:2" ht="15.75" customHeight="1">
      <c r="A950" s="12"/>
      <c r="B950" s="12"/>
    </row>
    <row r="951" spans="1:2" ht="15.75" customHeight="1">
      <c r="A951" s="12"/>
      <c r="B951" s="12"/>
    </row>
    <row r="952" spans="1:2" ht="15.75" customHeight="1">
      <c r="A952" s="12"/>
      <c r="B952" s="12"/>
    </row>
    <row r="953" spans="1:2" ht="15.75" customHeight="1">
      <c r="A953" s="12"/>
      <c r="B953" s="12"/>
    </row>
    <row r="954" spans="1:2" ht="15.75" customHeight="1">
      <c r="A954" s="12"/>
      <c r="B954" s="12"/>
    </row>
    <row r="955" spans="1:2" ht="15.75" customHeight="1">
      <c r="A955" s="12"/>
      <c r="B955" s="12"/>
    </row>
    <row r="956" spans="1:2" ht="15.75" customHeight="1">
      <c r="A956" s="12"/>
      <c r="B956" s="12"/>
    </row>
    <row r="957" spans="1:2" ht="15.75" customHeight="1">
      <c r="A957" s="12"/>
      <c r="B957" s="12"/>
    </row>
    <row r="958" spans="1:2" ht="15.75" customHeight="1">
      <c r="A958" s="12"/>
      <c r="B958" s="12"/>
    </row>
    <row r="959" spans="1:2" ht="15.75" customHeight="1">
      <c r="A959" s="12"/>
      <c r="B959" s="12"/>
    </row>
    <row r="960" spans="1:2" ht="15.75" customHeight="1">
      <c r="A960" s="12"/>
      <c r="B960" s="12"/>
    </row>
    <row r="961" spans="1:2" ht="15.75" customHeight="1">
      <c r="A961" s="12"/>
      <c r="B961" s="12"/>
    </row>
    <row r="962" spans="1:2" ht="15.75" customHeight="1">
      <c r="A962" s="12"/>
      <c r="B962" s="12"/>
    </row>
    <row r="963" spans="1:2" ht="15.75" customHeight="1">
      <c r="A963" s="12"/>
      <c r="B963" s="12"/>
    </row>
    <row r="964" spans="1:2" ht="15.75" customHeight="1">
      <c r="A964" s="12"/>
      <c r="B964" s="12"/>
    </row>
    <row r="965" spans="1:2" ht="15.75" customHeight="1">
      <c r="A965" s="12"/>
      <c r="B965" s="12"/>
    </row>
    <row r="966" spans="1:2" ht="15.75" customHeight="1">
      <c r="A966" s="12"/>
      <c r="B966" s="12"/>
    </row>
    <row r="967" spans="1:2" ht="15.75" customHeight="1">
      <c r="A967" s="12"/>
      <c r="B967" s="12"/>
    </row>
    <row r="968" spans="1:2" ht="15.75" customHeight="1">
      <c r="A968" s="12"/>
      <c r="B968" s="12"/>
    </row>
    <row r="969" spans="1:2" ht="15.75" customHeight="1">
      <c r="A969" s="12"/>
      <c r="B969" s="12"/>
    </row>
    <row r="970" spans="1:2" ht="15.75" customHeight="1">
      <c r="A970" s="12"/>
      <c r="B970" s="12"/>
    </row>
    <row r="971" spans="1:2" ht="15.75" customHeight="1">
      <c r="A971" s="12"/>
      <c r="B971" s="12"/>
    </row>
    <row r="972" spans="1:2" ht="15.75" customHeight="1">
      <c r="A972" s="12"/>
      <c r="B972" s="12"/>
    </row>
    <row r="973" spans="1:2" ht="15.75" customHeight="1">
      <c r="A973" s="12"/>
      <c r="B973" s="12"/>
    </row>
    <row r="974" spans="1:2" ht="15.75" customHeight="1">
      <c r="A974" s="12"/>
      <c r="B974" s="12"/>
    </row>
    <row r="975" spans="1:2" ht="15.75" customHeight="1">
      <c r="A975" s="12"/>
      <c r="B975" s="12"/>
    </row>
    <row r="976" spans="1:2" ht="15.75" customHeight="1">
      <c r="A976" s="12"/>
      <c r="B976" s="12"/>
    </row>
    <row r="977" spans="1:2" ht="15.75" customHeight="1">
      <c r="A977" s="12"/>
      <c r="B977" s="12"/>
    </row>
    <row r="978" spans="1:2" ht="15.75" customHeight="1">
      <c r="A978" s="12"/>
      <c r="B978" s="12"/>
    </row>
    <row r="979" spans="1:2" ht="15.75" customHeight="1">
      <c r="A979" s="12"/>
      <c r="B979" s="12"/>
    </row>
    <row r="980" spans="1:2" ht="15.75" customHeight="1">
      <c r="A980" s="12"/>
      <c r="B980" s="12"/>
    </row>
    <row r="981" spans="1:2" ht="15.75" customHeight="1">
      <c r="A981" s="12"/>
      <c r="B981" s="12"/>
    </row>
    <row r="982" spans="1:2" ht="15.75" customHeight="1">
      <c r="A982" s="12"/>
      <c r="B982" s="12"/>
    </row>
    <row r="983" spans="1:2" ht="15.75" customHeight="1">
      <c r="A983" s="12"/>
      <c r="B983" s="12"/>
    </row>
    <row r="984" spans="1:2" ht="15.75" customHeight="1">
      <c r="A984" s="12"/>
      <c r="B984" s="12"/>
    </row>
    <row r="985" spans="1:2" ht="15.75" customHeight="1">
      <c r="A985" s="12"/>
      <c r="B985" s="12"/>
    </row>
    <row r="986" spans="1:2" ht="15.75" customHeight="1">
      <c r="A986" s="12"/>
      <c r="B986" s="12"/>
    </row>
    <row r="987" spans="1:2" ht="15.75" customHeight="1">
      <c r="A987" s="12"/>
      <c r="B987" s="12"/>
    </row>
    <row r="988" spans="1:2" ht="15.75" customHeight="1">
      <c r="A988" s="12"/>
      <c r="B988" s="12"/>
    </row>
    <row r="989" spans="1:2" ht="15.75" customHeight="1">
      <c r="A989" s="12"/>
      <c r="B989" s="12"/>
    </row>
    <row r="990" spans="1:2" ht="15.75" customHeight="1">
      <c r="A990" s="12"/>
      <c r="B990" s="12"/>
    </row>
    <row r="991" spans="1:2" ht="15.75" customHeight="1">
      <c r="A991" s="12"/>
      <c r="B991" s="12"/>
    </row>
    <row r="992" spans="1:2" ht="15.75" customHeight="1">
      <c r="A992" s="12"/>
      <c r="B992" s="12"/>
    </row>
    <row r="993" spans="1:2" ht="15.75" customHeight="1">
      <c r="A993" s="12"/>
      <c r="B993" s="12"/>
    </row>
    <row r="994" spans="1:2" ht="15.75" customHeight="1">
      <c r="A994" s="12"/>
      <c r="B994" s="12"/>
    </row>
    <row r="995" spans="1:2" ht="15.75" customHeight="1">
      <c r="A995" s="12"/>
      <c r="B995" s="12"/>
    </row>
    <row r="996" spans="1:2" ht="15.75" customHeight="1">
      <c r="A996" s="12"/>
      <c r="B996" s="12"/>
    </row>
    <row r="997" spans="1:2" ht="15.75" customHeight="1">
      <c r="A997" s="12"/>
      <c r="B997" s="12"/>
    </row>
    <row r="998" spans="1:2" ht="15.75" customHeight="1">
      <c r="A998" s="12"/>
      <c r="B998" s="12"/>
    </row>
    <row r="999" spans="1:2" ht="15.75" customHeight="1">
      <c r="A999" s="12"/>
      <c r="B999" s="12"/>
    </row>
    <row r="1000" spans="1:2" ht="15.75" customHeight="1">
      <c r="A1000" s="12"/>
      <c r="B1000" s="12"/>
    </row>
    <row r="1001" spans="1:2" ht="15.75" customHeight="1">
      <c r="A1001" s="12"/>
      <c r="B1001" s="12"/>
    </row>
  </sheetData>
  <mergeCells count="1">
    <mergeCell ref="A12:C1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E51"/>
  <sheetViews>
    <sheetView workbookViewId="0"/>
  </sheetViews>
  <sheetFormatPr baseColWidth="10" defaultColWidth="12.6640625" defaultRowHeight="15.75" customHeight="1" x14ac:dyDescent="0"/>
  <sheetData>
    <row r="1" spans="1:5" ht="15.75" customHeight="1">
      <c r="A1" s="69" t="s">
        <v>159</v>
      </c>
      <c r="B1" s="70"/>
      <c r="C1" s="71"/>
      <c r="D1" s="70"/>
      <c r="E1" s="71"/>
    </row>
    <row r="2" spans="1:5">
      <c r="A2" s="70"/>
      <c r="B2" s="70"/>
      <c r="C2" s="71"/>
      <c r="D2" s="70"/>
      <c r="E2" s="71"/>
    </row>
    <row r="3" spans="1:5">
      <c r="A3" s="72" t="s">
        <v>160</v>
      </c>
      <c r="B3" s="73" t="s">
        <v>161</v>
      </c>
      <c r="C3" s="71"/>
      <c r="D3" s="70"/>
      <c r="E3" s="71"/>
    </row>
    <row r="4" spans="1:5">
      <c r="A4" s="19" t="s">
        <v>30</v>
      </c>
      <c r="B4" s="70"/>
      <c r="C4" s="71"/>
      <c r="D4" s="70"/>
      <c r="E4" s="71"/>
    </row>
    <row r="5" spans="1:5">
      <c r="A5" s="19" t="s">
        <v>25</v>
      </c>
      <c r="B5" s="70"/>
      <c r="C5" s="71"/>
      <c r="D5" s="70"/>
      <c r="E5" s="71"/>
    </row>
    <row r="6" spans="1:5">
      <c r="A6" s="19" t="s">
        <v>20</v>
      </c>
      <c r="B6" s="70"/>
      <c r="C6" s="71"/>
      <c r="D6" s="70"/>
      <c r="E6" s="71"/>
    </row>
    <row r="7" spans="1:5">
      <c r="A7" s="19" t="s">
        <v>28</v>
      </c>
      <c r="B7" s="70"/>
      <c r="C7" s="71"/>
      <c r="D7" s="70"/>
      <c r="E7" s="71"/>
    </row>
    <row r="8" spans="1:5">
      <c r="A8" s="19" t="s">
        <v>47</v>
      </c>
      <c r="B8" s="70"/>
      <c r="C8" s="71"/>
      <c r="D8" s="70"/>
      <c r="E8" s="71"/>
    </row>
    <row r="9" spans="1:5">
      <c r="A9" s="19" t="s">
        <v>24</v>
      </c>
      <c r="B9" s="70"/>
      <c r="C9" s="71"/>
      <c r="D9" s="70"/>
      <c r="E9" s="71"/>
    </row>
    <row r="10" spans="1:5">
      <c r="A10" s="19" t="s">
        <v>27</v>
      </c>
      <c r="B10" s="70"/>
      <c r="C10" s="71"/>
      <c r="D10" s="70"/>
      <c r="E10" s="71"/>
    </row>
    <row r="11" spans="1:5">
      <c r="A11" s="19" t="s">
        <v>49</v>
      </c>
      <c r="B11" s="70"/>
      <c r="C11" s="71"/>
      <c r="D11" s="70"/>
      <c r="E11" s="71"/>
    </row>
    <row r="12" spans="1:5">
      <c r="A12" s="19" t="s">
        <v>19</v>
      </c>
      <c r="B12" s="70"/>
      <c r="C12" s="71"/>
      <c r="D12" s="70"/>
      <c r="E12" s="71"/>
    </row>
    <row r="13" spans="1:5">
      <c r="A13" s="70"/>
      <c r="B13" s="70"/>
      <c r="C13" s="71"/>
      <c r="D13" s="70"/>
      <c r="E13" s="71"/>
    </row>
    <row r="14" spans="1:5">
      <c r="A14" s="70"/>
      <c r="B14" s="70"/>
      <c r="C14" s="71"/>
      <c r="D14" s="70"/>
      <c r="E14" s="71"/>
    </row>
    <row r="15" spans="1:5">
      <c r="A15" s="74" t="s">
        <v>162</v>
      </c>
      <c r="B15" s="70"/>
      <c r="C15" s="71"/>
      <c r="D15" s="70"/>
      <c r="E15" s="71"/>
    </row>
    <row r="16" spans="1:5">
      <c r="A16" s="27" t="s">
        <v>30</v>
      </c>
      <c r="B16" s="28" t="s">
        <v>49</v>
      </c>
      <c r="C16" s="75"/>
      <c r="D16" s="76" t="s">
        <v>163</v>
      </c>
      <c r="E16" s="75"/>
    </row>
    <row r="17" spans="1:5">
      <c r="A17" s="25" t="s">
        <v>25</v>
      </c>
      <c r="B17" s="26" t="s">
        <v>27</v>
      </c>
      <c r="C17" s="77"/>
      <c r="D17" s="78" t="s">
        <v>163</v>
      </c>
      <c r="E17" s="77"/>
    </row>
    <row r="18" spans="1:5">
      <c r="A18" s="25" t="s">
        <v>20</v>
      </c>
      <c r="B18" s="26" t="s">
        <v>24</v>
      </c>
      <c r="C18" s="77"/>
      <c r="D18" s="78" t="s">
        <v>163</v>
      </c>
      <c r="E18" s="77"/>
    </row>
    <row r="19" spans="1:5">
      <c r="A19" s="25" t="s">
        <v>28</v>
      </c>
      <c r="B19" s="26" t="s">
        <v>47</v>
      </c>
      <c r="C19" s="77"/>
      <c r="D19" s="78" t="s">
        <v>163</v>
      </c>
      <c r="E19" s="77"/>
    </row>
    <row r="20" spans="1:5">
      <c r="A20" s="19" t="s">
        <v>19</v>
      </c>
      <c r="B20" s="21" t="s">
        <v>27</v>
      </c>
      <c r="C20" s="79"/>
      <c r="D20" s="80" t="s">
        <v>163</v>
      </c>
      <c r="E20" s="79"/>
    </row>
    <row r="21" spans="1:5">
      <c r="A21" s="19" t="s">
        <v>30</v>
      </c>
      <c r="B21" s="21" t="s">
        <v>24</v>
      </c>
      <c r="C21" s="79"/>
      <c r="D21" s="80" t="s">
        <v>163</v>
      </c>
      <c r="E21" s="79"/>
    </row>
    <row r="22" spans="1:5">
      <c r="A22" s="19" t="s">
        <v>25</v>
      </c>
      <c r="B22" s="21" t="s">
        <v>47</v>
      </c>
      <c r="C22" s="79"/>
      <c r="D22" s="80" t="s">
        <v>163</v>
      </c>
      <c r="E22" s="79"/>
    </row>
    <row r="23" spans="1:5">
      <c r="A23" s="19" t="s">
        <v>20</v>
      </c>
      <c r="B23" s="21" t="s">
        <v>28</v>
      </c>
      <c r="C23" s="79"/>
      <c r="D23" s="80" t="s">
        <v>163</v>
      </c>
      <c r="E23" s="79"/>
    </row>
    <row r="24" spans="1:5">
      <c r="A24" s="25" t="s">
        <v>49</v>
      </c>
      <c r="B24" s="26" t="s">
        <v>24</v>
      </c>
      <c r="C24" s="77"/>
      <c r="D24" s="81" t="s">
        <v>163</v>
      </c>
      <c r="E24" s="77"/>
    </row>
    <row r="25" spans="1:5">
      <c r="A25" s="25" t="s">
        <v>19</v>
      </c>
      <c r="B25" s="26" t="s">
        <v>47</v>
      </c>
      <c r="C25" s="77"/>
      <c r="D25" s="81" t="s">
        <v>163</v>
      </c>
      <c r="E25" s="77"/>
    </row>
    <row r="26" spans="1:5">
      <c r="A26" s="25" t="s">
        <v>30</v>
      </c>
      <c r="B26" s="26" t="s">
        <v>28</v>
      </c>
      <c r="C26" s="77"/>
      <c r="D26" s="81" t="s">
        <v>163</v>
      </c>
      <c r="E26" s="77"/>
    </row>
    <row r="27" spans="1:5">
      <c r="A27" s="25" t="s">
        <v>25</v>
      </c>
      <c r="B27" s="26" t="s">
        <v>20</v>
      </c>
      <c r="C27" s="77"/>
      <c r="D27" s="81" t="s">
        <v>163</v>
      </c>
      <c r="E27" s="77"/>
    </row>
    <row r="28" spans="1:5">
      <c r="A28" s="19" t="s">
        <v>27</v>
      </c>
      <c r="B28" s="21" t="s">
        <v>47</v>
      </c>
      <c r="C28" s="79"/>
      <c r="D28" s="80" t="s">
        <v>163</v>
      </c>
      <c r="E28" s="79"/>
    </row>
    <row r="29" spans="1:5">
      <c r="A29" s="19" t="s">
        <v>49</v>
      </c>
      <c r="B29" s="21" t="s">
        <v>28</v>
      </c>
      <c r="C29" s="79"/>
      <c r="D29" s="80" t="s">
        <v>163</v>
      </c>
      <c r="E29" s="79"/>
    </row>
    <row r="30" spans="1:5">
      <c r="A30" s="19" t="s">
        <v>19</v>
      </c>
      <c r="B30" s="21" t="s">
        <v>20</v>
      </c>
      <c r="C30" s="79"/>
      <c r="D30" s="80" t="s">
        <v>163</v>
      </c>
      <c r="E30" s="79"/>
    </row>
    <row r="31" spans="1:5">
      <c r="A31" s="19" t="s">
        <v>30</v>
      </c>
      <c r="B31" s="21" t="s">
        <v>25</v>
      </c>
      <c r="C31" s="79"/>
      <c r="D31" s="80" t="s">
        <v>163</v>
      </c>
      <c r="E31" s="79"/>
    </row>
    <row r="32" spans="1:5">
      <c r="A32" s="25" t="s">
        <v>24</v>
      </c>
      <c r="B32" s="26" t="s">
        <v>28</v>
      </c>
      <c r="C32" s="77"/>
      <c r="D32" s="81" t="s">
        <v>163</v>
      </c>
      <c r="E32" s="77"/>
    </row>
    <row r="33" spans="1:5">
      <c r="A33" s="25" t="s">
        <v>27</v>
      </c>
      <c r="B33" s="26" t="s">
        <v>20</v>
      </c>
      <c r="C33" s="77"/>
      <c r="D33" s="81" t="s">
        <v>163</v>
      </c>
      <c r="E33" s="77"/>
    </row>
    <row r="34" spans="1:5">
      <c r="A34" s="25" t="s">
        <v>49</v>
      </c>
      <c r="B34" s="26" t="s">
        <v>25</v>
      </c>
      <c r="C34" s="77"/>
      <c r="D34" s="81" t="s">
        <v>163</v>
      </c>
      <c r="E34" s="77"/>
    </row>
    <row r="35" spans="1:5">
      <c r="A35" s="25" t="s">
        <v>19</v>
      </c>
      <c r="B35" s="26" t="s">
        <v>30</v>
      </c>
      <c r="C35" s="77"/>
      <c r="D35" s="81" t="s">
        <v>163</v>
      </c>
      <c r="E35" s="77"/>
    </row>
    <row r="36" spans="1:5">
      <c r="A36" s="19" t="s">
        <v>47</v>
      </c>
      <c r="B36" s="21" t="s">
        <v>20</v>
      </c>
      <c r="C36" s="79"/>
      <c r="D36" s="80" t="s">
        <v>163</v>
      </c>
      <c r="E36" s="79"/>
    </row>
    <row r="37" spans="1:5">
      <c r="A37" s="19" t="s">
        <v>24</v>
      </c>
      <c r="B37" s="21" t="s">
        <v>25</v>
      </c>
      <c r="C37" s="79"/>
      <c r="D37" s="80" t="s">
        <v>163</v>
      </c>
      <c r="E37" s="79"/>
    </row>
    <row r="38" spans="1:5">
      <c r="A38" s="19" t="s">
        <v>27</v>
      </c>
      <c r="B38" s="21" t="s">
        <v>30</v>
      </c>
      <c r="C38" s="79"/>
      <c r="D38" s="80" t="s">
        <v>163</v>
      </c>
      <c r="E38" s="79"/>
    </row>
    <row r="39" spans="1:5">
      <c r="A39" s="19" t="s">
        <v>49</v>
      </c>
      <c r="B39" s="21" t="s">
        <v>19</v>
      </c>
      <c r="C39" s="79"/>
      <c r="D39" s="80" t="s">
        <v>163</v>
      </c>
      <c r="E39" s="79"/>
    </row>
    <row r="40" spans="1:5">
      <c r="A40" s="25" t="s">
        <v>28</v>
      </c>
      <c r="B40" s="26" t="s">
        <v>25</v>
      </c>
      <c r="C40" s="77"/>
      <c r="D40" s="81" t="s">
        <v>163</v>
      </c>
      <c r="E40" s="77"/>
    </row>
    <row r="41" spans="1:5">
      <c r="A41" s="25" t="s">
        <v>47</v>
      </c>
      <c r="B41" s="26" t="s">
        <v>30</v>
      </c>
      <c r="C41" s="77"/>
      <c r="D41" s="81" t="s">
        <v>163</v>
      </c>
      <c r="E41" s="77"/>
    </row>
    <row r="42" spans="1:5">
      <c r="A42" s="25" t="s">
        <v>24</v>
      </c>
      <c r="B42" s="26" t="s">
        <v>19</v>
      </c>
      <c r="C42" s="77"/>
      <c r="D42" s="81" t="s">
        <v>163</v>
      </c>
      <c r="E42" s="77"/>
    </row>
    <row r="43" spans="1:5">
      <c r="A43" s="25" t="s">
        <v>27</v>
      </c>
      <c r="B43" s="26" t="s">
        <v>49</v>
      </c>
      <c r="C43" s="77"/>
      <c r="D43" s="81" t="s">
        <v>163</v>
      </c>
      <c r="E43" s="77"/>
    </row>
    <row r="44" spans="1:5">
      <c r="A44" s="19" t="s">
        <v>20</v>
      </c>
      <c r="B44" s="21" t="s">
        <v>30</v>
      </c>
      <c r="C44" s="79"/>
      <c r="D44" s="80" t="s">
        <v>163</v>
      </c>
      <c r="E44" s="79"/>
    </row>
    <row r="45" spans="1:5">
      <c r="A45" s="19" t="s">
        <v>28</v>
      </c>
      <c r="B45" s="21" t="s">
        <v>19</v>
      </c>
      <c r="C45" s="79"/>
      <c r="D45" s="80" t="s">
        <v>163</v>
      </c>
      <c r="E45" s="79"/>
    </row>
    <row r="46" spans="1:5">
      <c r="A46" s="19" t="s">
        <v>47</v>
      </c>
      <c r="B46" s="21" t="s">
        <v>49</v>
      </c>
      <c r="C46" s="79"/>
      <c r="D46" s="80" t="s">
        <v>163</v>
      </c>
      <c r="E46" s="79"/>
    </row>
    <row r="47" spans="1:5">
      <c r="A47" s="19" t="s">
        <v>24</v>
      </c>
      <c r="B47" s="21" t="s">
        <v>27</v>
      </c>
      <c r="C47" s="79"/>
      <c r="D47" s="80" t="s">
        <v>163</v>
      </c>
      <c r="E47" s="79"/>
    </row>
    <row r="48" spans="1:5">
      <c r="A48" s="25" t="s">
        <v>25</v>
      </c>
      <c r="B48" s="26" t="s">
        <v>19</v>
      </c>
      <c r="C48" s="77"/>
      <c r="D48" s="81" t="s">
        <v>163</v>
      </c>
      <c r="E48" s="77"/>
    </row>
    <row r="49" spans="1:5">
      <c r="A49" s="25" t="s">
        <v>20</v>
      </c>
      <c r="B49" s="26" t="s">
        <v>49</v>
      </c>
      <c r="C49" s="77"/>
      <c r="D49" s="81" t="s">
        <v>163</v>
      </c>
      <c r="E49" s="77"/>
    </row>
    <row r="50" spans="1:5">
      <c r="A50" s="25" t="s">
        <v>28</v>
      </c>
      <c r="B50" s="26" t="s">
        <v>27</v>
      </c>
      <c r="C50" s="77"/>
      <c r="D50" s="81" t="s">
        <v>163</v>
      </c>
      <c r="E50" s="77"/>
    </row>
    <row r="51" spans="1:5">
      <c r="A51" s="25" t="s">
        <v>47</v>
      </c>
      <c r="B51" s="26" t="s">
        <v>24</v>
      </c>
      <c r="C51" s="77"/>
      <c r="D51" s="81" t="s">
        <v>163</v>
      </c>
      <c r="E51" s="7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F42"/>
  <sheetViews>
    <sheetView workbookViewId="0"/>
  </sheetViews>
  <sheetFormatPr baseColWidth="10" defaultColWidth="12.6640625" defaultRowHeight="15.75" customHeight="1" x14ac:dyDescent="0"/>
  <sheetData>
    <row r="1" spans="1:6" ht="15.75" customHeight="1">
      <c r="A1" s="69" t="s">
        <v>159</v>
      </c>
      <c r="B1" s="70"/>
      <c r="C1" s="70"/>
      <c r="D1" s="70"/>
      <c r="E1" s="70"/>
    </row>
    <row r="2" spans="1:6">
      <c r="A2" s="70"/>
      <c r="B2" s="70"/>
      <c r="C2" s="70"/>
      <c r="D2" s="70"/>
      <c r="E2" s="70"/>
    </row>
    <row r="3" spans="1:6">
      <c r="A3" s="72" t="s">
        <v>160</v>
      </c>
      <c r="B3" s="73" t="s">
        <v>161</v>
      </c>
      <c r="C3" s="70"/>
      <c r="D3" s="70"/>
      <c r="E3" s="70"/>
    </row>
    <row r="4" spans="1:6">
      <c r="A4" s="19" t="s">
        <v>42</v>
      </c>
      <c r="B4" s="70"/>
      <c r="C4" s="70"/>
      <c r="D4" s="70"/>
      <c r="E4" s="70"/>
    </row>
    <row r="5" spans="1:6">
      <c r="A5" s="19" t="s">
        <v>41</v>
      </c>
      <c r="B5" s="70"/>
      <c r="C5" s="70"/>
      <c r="D5" s="70"/>
      <c r="E5" s="70"/>
    </row>
    <row r="6" spans="1:6">
      <c r="A6" s="19" t="s">
        <v>51</v>
      </c>
      <c r="B6" s="70"/>
      <c r="C6" s="70"/>
      <c r="D6" s="70"/>
      <c r="E6" s="70"/>
    </row>
    <row r="7" spans="1:6">
      <c r="A7" s="19" t="s">
        <v>164</v>
      </c>
      <c r="B7" s="70"/>
      <c r="C7" s="70"/>
      <c r="D7" s="70"/>
      <c r="E7" s="70"/>
    </row>
    <row r="8" spans="1:6">
      <c r="A8" s="19" t="s">
        <v>32</v>
      </c>
      <c r="B8" s="70"/>
      <c r="C8" s="70"/>
      <c r="D8" s="70"/>
      <c r="E8" s="70"/>
    </row>
    <row r="9" spans="1:6">
      <c r="A9" s="19" t="s">
        <v>45</v>
      </c>
      <c r="B9" s="70"/>
      <c r="C9" s="70"/>
      <c r="D9" s="70"/>
      <c r="E9" s="70"/>
    </row>
    <row r="10" spans="1:6">
      <c r="A10" s="19" t="s">
        <v>48</v>
      </c>
      <c r="B10" s="70"/>
      <c r="C10" s="70"/>
      <c r="D10" s="70"/>
      <c r="E10" s="70"/>
    </row>
    <row r="11" spans="1:6">
      <c r="A11" s="19" t="s">
        <v>33</v>
      </c>
      <c r="B11" s="70"/>
      <c r="C11" s="70"/>
      <c r="D11" s="70"/>
      <c r="E11" s="70"/>
    </row>
    <row r="12" spans="1:6">
      <c r="A12" s="82"/>
      <c r="B12" s="70"/>
      <c r="C12" s="70"/>
      <c r="D12" s="70"/>
      <c r="E12" s="70"/>
    </row>
    <row r="13" spans="1:6">
      <c r="A13" s="70"/>
      <c r="B13" s="70"/>
      <c r="C13" s="70"/>
      <c r="D13" s="70"/>
      <c r="E13" s="70"/>
    </row>
    <row r="14" spans="1:6">
      <c r="A14" s="74" t="s">
        <v>162</v>
      </c>
      <c r="B14" s="70"/>
      <c r="C14" s="70"/>
      <c r="D14" s="70"/>
      <c r="E14" s="70"/>
    </row>
    <row r="15" spans="1:6">
      <c r="A15" s="23" t="s">
        <v>32</v>
      </c>
      <c r="B15" s="24" t="s">
        <v>45</v>
      </c>
      <c r="C15" s="83"/>
      <c r="D15" s="84" t="s">
        <v>163</v>
      </c>
      <c r="E15" s="83"/>
      <c r="F15" s="2">
        <v>1</v>
      </c>
    </row>
    <row r="16" spans="1:6">
      <c r="A16" s="19" t="s">
        <v>51</v>
      </c>
      <c r="B16" s="21" t="s">
        <v>33</v>
      </c>
      <c r="C16" s="79"/>
      <c r="D16" s="80" t="s">
        <v>163</v>
      </c>
      <c r="E16" s="79"/>
      <c r="F16" s="2">
        <v>1</v>
      </c>
    </row>
    <row r="17" spans="1:6">
      <c r="A17" s="19" t="s">
        <v>164</v>
      </c>
      <c r="B17" s="21" t="s">
        <v>48</v>
      </c>
      <c r="C17" s="79"/>
      <c r="D17" s="80" t="s">
        <v>163</v>
      </c>
      <c r="E17" s="79"/>
      <c r="F17" s="2">
        <v>1</v>
      </c>
    </row>
    <row r="18" spans="1:6">
      <c r="A18" s="19" t="s">
        <v>41</v>
      </c>
      <c r="B18" s="21" t="s">
        <v>42</v>
      </c>
      <c r="C18" s="79"/>
      <c r="D18" s="80" t="s">
        <v>163</v>
      </c>
      <c r="E18" s="79"/>
      <c r="F18" s="2">
        <v>1</v>
      </c>
    </row>
    <row r="19" spans="1:6">
      <c r="A19" s="19" t="s">
        <v>51</v>
      </c>
      <c r="B19" s="21" t="s">
        <v>164</v>
      </c>
      <c r="C19" s="79"/>
      <c r="D19" s="80" t="s">
        <v>163</v>
      </c>
      <c r="E19" s="79"/>
      <c r="F19" s="2">
        <v>2</v>
      </c>
    </row>
    <row r="20" spans="1:6">
      <c r="A20" s="19" t="s">
        <v>42</v>
      </c>
      <c r="B20" s="21" t="s">
        <v>48</v>
      </c>
      <c r="C20" s="79"/>
      <c r="D20" s="80" t="s">
        <v>163</v>
      </c>
      <c r="E20" s="79"/>
      <c r="F20" s="2">
        <v>2</v>
      </c>
    </row>
    <row r="21" spans="1:6">
      <c r="A21" s="19" t="s">
        <v>33</v>
      </c>
      <c r="B21" s="21" t="s">
        <v>45</v>
      </c>
      <c r="C21" s="79"/>
      <c r="D21" s="80" t="s">
        <v>163</v>
      </c>
      <c r="E21" s="79"/>
      <c r="F21" s="2">
        <v>2</v>
      </c>
    </row>
    <row r="22" spans="1:6">
      <c r="A22" s="19" t="s">
        <v>41</v>
      </c>
      <c r="B22" s="21" t="s">
        <v>32</v>
      </c>
      <c r="C22" s="79"/>
      <c r="D22" s="80" t="s">
        <v>163</v>
      </c>
      <c r="E22" s="79"/>
      <c r="F22" s="2">
        <v>2</v>
      </c>
    </row>
    <row r="23" spans="1:6">
      <c r="A23" s="19" t="s">
        <v>48</v>
      </c>
      <c r="B23" s="21" t="s">
        <v>33</v>
      </c>
      <c r="C23" s="79"/>
      <c r="D23" s="80" t="s">
        <v>163</v>
      </c>
      <c r="E23" s="79"/>
      <c r="F23" s="2">
        <v>3</v>
      </c>
    </row>
    <row r="24" spans="1:6">
      <c r="A24" s="19" t="s">
        <v>45</v>
      </c>
      <c r="B24" s="21" t="s">
        <v>41</v>
      </c>
      <c r="C24" s="79"/>
      <c r="D24" s="80" t="s">
        <v>163</v>
      </c>
      <c r="E24" s="79"/>
      <c r="F24" s="2">
        <v>3</v>
      </c>
    </row>
    <row r="25" spans="1:6">
      <c r="A25" s="19" t="s">
        <v>164</v>
      </c>
      <c r="B25" s="21" t="s">
        <v>42</v>
      </c>
      <c r="C25" s="79"/>
      <c r="D25" s="80" t="s">
        <v>163</v>
      </c>
      <c r="E25" s="79"/>
      <c r="F25" s="2">
        <v>3</v>
      </c>
    </row>
    <row r="26" spans="1:6">
      <c r="A26" s="19" t="s">
        <v>32</v>
      </c>
      <c r="B26" s="21" t="s">
        <v>51</v>
      </c>
      <c r="C26" s="79"/>
      <c r="D26" s="80" t="s">
        <v>163</v>
      </c>
      <c r="E26" s="79"/>
      <c r="F26" s="2">
        <v>3</v>
      </c>
    </row>
    <row r="27" spans="1:6">
      <c r="A27" s="19" t="s">
        <v>48</v>
      </c>
      <c r="B27" s="21" t="s">
        <v>32</v>
      </c>
      <c r="C27" s="79"/>
      <c r="D27" s="80" t="s">
        <v>163</v>
      </c>
      <c r="E27" s="79"/>
      <c r="F27" s="2">
        <v>4</v>
      </c>
    </row>
    <row r="28" spans="1:6">
      <c r="A28" s="19" t="s">
        <v>45</v>
      </c>
      <c r="B28" s="21" t="s">
        <v>42</v>
      </c>
      <c r="C28" s="79"/>
      <c r="D28" s="80" t="s">
        <v>163</v>
      </c>
      <c r="E28" s="79"/>
      <c r="F28" s="2">
        <v>4</v>
      </c>
    </row>
    <row r="29" spans="1:6">
      <c r="A29" s="19" t="s">
        <v>41</v>
      </c>
      <c r="B29" s="21" t="s">
        <v>51</v>
      </c>
      <c r="C29" s="79"/>
      <c r="D29" s="80" t="s">
        <v>163</v>
      </c>
      <c r="E29" s="79"/>
      <c r="F29" s="2">
        <v>4</v>
      </c>
    </row>
    <row r="30" spans="1:6">
      <c r="A30" s="19" t="s">
        <v>33</v>
      </c>
      <c r="B30" s="21" t="s">
        <v>164</v>
      </c>
      <c r="C30" s="85"/>
      <c r="D30" s="80" t="s">
        <v>163</v>
      </c>
      <c r="E30" s="85"/>
      <c r="F30" s="2">
        <v>4</v>
      </c>
    </row>
    <row r="31" spans="1:6">
      <c r="A31" s="19" t="s">
        <v>42</v>
      </c>
      <c r="B31" s="21" t="s">
        <v>51</v>
      </c>
      <c r="C31" s="85"/>
      <c r="D31" s="80" t="s">
        <v>163</v>
      </c>
      <c r="E31" s="85"/>
      <c r="F31" s="2">
        <v>5</v>
      </c>
    </row>
    <row r="32" spans="1:6">
      <c r="A32" s="19" t="s">
        <v>164</v>
      </c>
      <c r="B32" s="21" t="s">
        <v>41</v>
      </c>
      <c r="C32" s="85"/>
      <c r="D32" s="80" t="s">
        <v>163</v>
      </c>
      <c r="E32" s="85"/>
      <c r="F32" s="2">
        <v>5</v>
      </c>
    </row>
    <row r="33" spans="1:6">
      <c r="A33" s="19" t="s">
        <v>32</v>
      </c>
      <c r="B33" s="21" t="s">
        <v>33</v>
      </c>
      <c r="C33" s="85"/>
      <c r="D33" s="80" t="s">
        <v>163</v>
      </c>
      <c r="E33" s="85"/>
      <c r="F33" s="2">
        <v>5</v>
      </c>
    </row>
    <row r="34" spans="1:6">
      <c r="A34" s="19" t="s">
        <v>45</v>
      </c>
      <c r="B34" s="21" t="s">
        <v>48</v>
      </c>
      <c r="C34" s="85"/>
      <c r="D34" s="80" t="s">
        <v>163</v>
      </c>
      <c r="E34" s="85"/>
      <c r="F34" s="2">
        <v>5</v>
      </c>
    </row>
    <row r="35" spans="1:6">
      <c r="A35" s="19" t="s">
        <v>51</v>
      </c>
      <c r="B35" s="21" t="s">
        <v>45</v>
      </c>
      <c r="C35" s="85"/>
      <c r="D35" s="80" t="s">
        <v>163</v>
      </c>
      <c r="E35" s="85"/>
      <c r="F35" s="2">
        <v>6</v>
      </c>
    </row>
    <row r="36" spans="1:6">
      <c r="A36" s="19" t="s">
        <v>164</v>
      </c>
      <c r="B36" s="21" t="s">
        <v>32</v>
      </c>
      <c r="C36" s="85"/>
      <c r="D36" s="80" t="s">
        <v>163</v>
      </c>
      <c r="E36" s="85"/>
      <c r="F36" s="2">
        <v>6</v>
      </c>
    </row>
    <row r="37" spans="1:6">
      <c r="A37" s="19" t="s">
        <v>41</v>
      </c>
      <c r="B37" s="21" t="s">
        <v>48</v>
      </c>
      <c r="C37" s="85"/>
      <c r="D37" s="80" t="s">
        <v>163</v>
      </c>
      <c r="E37" s="85"/>
      <c r="F37" s="2">
        <v>6</v>
      </c>
    </row>
    <row r="38" spans="1:6">
      <c r="A38" s="19" t="s">
        <v>33</v>
      </c>
      <c r="B38" s="21" t="s">
        <v>42</v>
      </c>
      <c r="C38" s="85"/>
      <c r="D38" s="80" t="s">
        <v>163</v>
      </c>
      <c r="E38" s="85"/>
      <c r="F38" s="2">
        <v>6</v>
      </c>
    </row>
    <row r="39" spans="1:6">
      <c r="A39" s="19" t="s">
        <v>33</v>
      </c>
      <c r="B39" s="21" t="s">
        <v>41</v>
      </c>
      <c r="C39" s="85"/>
      <c r="D39" s="80" t="s">
        <v>163</v>
      </c>
      <c r="E39" s="85"/>
      <c r="F39" s="2">
        <v>7</v>
      </c>
    </row>
    <row r="40" spans="1:6">
      <c r="A40" s="19" t="s">
        <v>48</v>
      </c>
      <c r="B40" s="21" t="s">
        <v>51</v>
      </c>
      <c r="C40" s="85"/>
      <c r="D40" s="80" t="s">
        <v>163</v>
      </c>
      <c r="E40" s="85"/>
      <c r="F40" s="2">
        <v>7</v>
      </c>
    </row>
    <row r="41" spans="1:6">
      <c r="A41" s="19" t="s">
        <v>42</v>
      </c>
      <c r="B41" s="21" t="s">
        <v>32</v>
      </c>
      <c r="C41" s="85"/>
      <c r="D41" s="80" t="s">
        <v>163</v>
      </c>
      <c r="E41" s="85"/>
      <c r="F41" s="2">
        <v>7</v>
      </c>
    </row>
    <row r="42" spans="1:6">
      <c r="A42" s="19" t="s">
        <v>45</v>
      </c>
      <c r="B42" s="21" t="s">
        <v>164</v>
      </c>
      <c r="C42" s="85"/>
      <c r="D42" s="80" t="s">
        <v>163</v>
      </c>
      <c r="E42" s="85"/>
      <c r="F42" s="2">
        <v>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3:N32"/>
  <sheetViews>
    <sheetView workbookViewId="0"/>
  </sheetViews>
  <sheetFormatPr baseColWidth="10" defaultColWidth="12.6640625" defaultRowHeight="15.75" customHeight="1" x14ac:dyDescent="0"/>
  <sheetData>
    <row r="3" spans="1:14" ht="15.75" customHeight="1">
      <c r="A3" s="2" t="s">
        <v>71</v>
      </c>
      <c r="B3" s="2" t="s">
        <v>72</v>
      </c>
    </row>
    <row r="4" spans="1:14" ht="15.75" customHeight="1">
      <c r="A4" s="2" t="s">
        <v>73</v>
      </c>
      <c r="B4" s="2" t="s">
        <v>165</v>
      </c>
      <c r="C4" s="2" t="s">
        <v>166</v>
      </c>
    </row>
    <row r="5" spans="1:14" ht="15.75" customHeight="1">
      <c r="A5" s="2" t="s">
        <v>75</v>
      </c>
      <c r="B5" s="2" t="s">
        <v>167</v>
      </c>
      <c r="C5" s="2" t="s">
        <v>168</v>
      </c>
    </row>
    <row r="6" spans="1:14" ht="15.75" customHeight="1">
      <c r="A6" s="2" t="s">
        <v>76</v>
      </c>
      <c r="B6" s="2" t="s">
        <v>169</v>
      </c>
      <c r="C6" s="2" t="s">
        <v>170</v>
      </c>
    </row>
    <row r="7" spans="1:14" ht="15.75" customHeight="1">
      <c r="A7" s="2" t="s">
        <v>74</v>
      </c>
      <c r="B7" s="2" t="s">
        <v>171</v>
      </c>
      <c r="C7" s="2" t="s">
        <v>172</v>
      </c>
    </row>
    <row r="8" spans="1:14" ht="15.75" customHeight="1">
      <c r="A8" s="2" t="s">
        <v>72</v>
      </c>
      <c r="B8" s="2" t="s">
        <v>173</v>
      </c>
      <c r="C8" s="2" t="s">
        <v>174</v>
      </c>
    </row>
    <row r="11" spans="1:14" ht="15.75" customHeight="1">
      <c r="B11" s="2"/>
      <c r="E11" s="86"/>
      <c r="G11" s="86"/>
      <c r="I11" s="86"/>
      <c r="K11" s="86"/>
      <c r="M11" s="86"/>
    </row>
    <row r="12" spans="1:14" ht="15.75" customHeight="1">
      <c r="B12" s="2" t="s">
        <v>75</v>
      </c>
      <c r="C12" s="2" t="s">
        <v>76</v>
      </c>
      <c r="E12" s="86"/>
      <c r="G12" s="86"/>
      <c r="I12" s="86"/>
      <c r="K12" s="86"/>
      <c r="M12" s="86"/>
    </row>
    <row r="13" spans="1:14" ht="15.75" customHeight="1">
      <c r="B13" s="2" t="s">
        <v>74</v>
      </c>
      <c r="E13" s="86"/>
      <c r="G13" s="86"/>
      <c r="I13" s="86"/>
      <c r="K13" s="86"/>
      <c r="M13" s="86"/>
    </row>
    <row r="14" spans="1:14" ht="15.75" customHeight="1">
      <c r="E14" s="86"/>
      <c r="G14" s="86"/>
      <c r="I14" s="86"/>
      <c r="K14" s="86"/>
      <c r="M14" s="86"/>
    </row>
    <row r="16" spans="1:14" ht="15.75" customHeight="1">
      <c r="F16" s="41"/>
      <c r="H16" s="41"/>
      <c r="J16" s="41"/>
      <c r="L16" s="41"/>
      <c r="N16" s="41"/>
    </row>
    <row r="17" spans="1:14" ht="15.75" customHeight="1">
      <c r="F17" s="41"/>
      <c r="H17" s="41"/>
      <c r="J17" s="41"/>
      <c r="L17" s="41"/>
      <c r="N17" s="41"/>
    </row>
    <row r="18" spans="1:14" ht="15.75" customHeight="1">
      <c r="A18" s="35" t="s">
        <v>71</v>
      </c>
      <c r="B18" s="35" t="s">
        <v>72</v>
      </c>
      <c r="C18" s="2" t="s">
        <v>89</v>
      </c>
      <c r="F18" s="41"/>
      <c r="H18" s="41"/>
      <c r="J18" s="41"/>
      <c r="L18" s="41"/>
      <c r="N18" s="41"/>
    </row>
    <row r="19" spans="1:14" ht="15.75" customHeight="1">
      <c r="A19" s="35" t="s">
        <v>73</v>
      </c>
      <c r="B19" s="35" t="s">
        <v>74</v>
      </c>
      <c r="C19" s="2" t="s">
        <v>89</v>
      </c>
    </row>
    <row r="20" spans="1:14" ht="15.75" customHeight="1">
      <c r="A20" s="35" t="s">
        <v>75</v>
      </c>
      <c r="B20" s="35" t="s">
        <v>76</v>
      </c>
      <c r="C20" s="2" t="s">
        <v>89</v>
      </c>
    </row>
    <row r="21" spans="1:14" ht="15.75" customHeight="1">
      <c r="A21" s="35" t="s">
        <v>74</v>
      </c>
      <c r="B21" s="35" t="s">
        <v>71</v>
      </c>
      <c r="C21" s="2" t="s">
        <v>92</v>
      </c>
    </row>
    <row r="22" spans="1:14" ht="15.75" customHeight="1">
      <c r="A22" s="35" t="s">
        <v>76</v>
      </c>
      <c r="B22" s="35" t="s">
        <v>73</v>
      </c>
      <c r="C22" s="2" t="s">
        <v>92</v>
      </c>
    </row>
    <row r="23" spans="1:14" ht="15.75" customHeight="1">
      <c r="A23" s="35" t="s">
        <v>72</v>
      </c>
      <c r="B23" s="35" t="s">
        <v>75</v>
      </c>
      <c r="C23" s="2" t="s">
        <v>92</v>
      </c>
    </row>
    <row r="24" spans="1:14" ht="15.75" customHeight="1">
      <c r="A24" s="35" t="s">
        <v>71</v>
      </c>
      <c r="B24" s="35" t="s">
        <v>76</v>
      </c>
      <c r="C24" s="2" t="s">
        <v>94</v>
      </c>
    </row>
    <row r="25" spans="1:14" ht="15.75" customHeight="1">
      <c r="A25" s="35" t="s">
        <v>73</v>
      </c>
      <c r="B25" s="35" t="s">
        <v>75</v>
      </c>
      <c r="C25" s="2" t="s">
        <v>94</v>
      </c>
    </row>
    <row r="26" spans="1:14" ht="15.75" customHeight="1">
      <c r="A26" s="35" t="s">
        <v>74</v>
      </c>
      <c r="B26" s="35" t="s">
        <v>72</v>
      </c>
      <c r="C26" s="2" t="s">
        <v>94</v>
      </c>
    </row>
    <row r="27" spans="1:14" ht="15.75" customHeight="1">
      <c r="A27" s="35" t="s">
        <v>75</v>
      </c>
      <c r="B27" s="35" t="s">
        <v>71</v>
      </c>
      <c r="C27" s="2" t="s">
        <v>96</v>
      </c>
    </row>
    <row r="28" spans="1:14" ht="15.75" customHeight="1">
      <c r="A28" s="35" t="s">
        <v>72</v>
      </c>
      <c r="B28" s="35" t="s">
        <v>73</v>
      </c>
      <c r="C28" s="2" t="s">
        <v>96</v>
      </c>
    </row>
    <row r="29" spans="1:14" ht="15.75" customHeight="1">
      <c r="A29" s="35" t="s">
        <v>76</v>
      </c>
      <c r="B29" s="35" t="s">
        <v>74</v>
      </c>
      <c r="C29" s="2" t="s">
        <v>96</v>
      </c>
    </row>
    <row r="30" spans="1:14" ht="15.75" customHeight="1">
      <c r="A30" s="35" t="s">
        <v>71</v>
      </c>
      <c r="B30" s="35" t="s">
        <v>73</v>
      </c>
      <c r="C30" s="2" t="s">
        <v>98</v>
      </c>
    </row>
    <row r="31" spans="1:14" ht="15.75" customHeight="1">
      <c r="A31" s="35" t="s">
        <v>74</v>
      </c>
      <c r="B31" s="35" t="s">
        <v>75</v>
      </c>
      <c r="C31" s="2" t="s">
        <v>98</v>
      </c>
    </row>
    <row r="32" spans="1:14" ht="15.75" customHeight="1">
      <c r="A32" s="35" t="s">
        <v>76</v>
      </c>
      <c r="B32" s="35" t="s">
        <v>72</v>
      </c>
      <c r="C32" s="2" t="s">
        <v>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12"/>
  <sheetViews>
    <sheetView workbookViewId="0"/>
  </sheetViews>
  <sheetFormatPr baseColWidth="10" defaultColWidth="12.6640625" defaultRowHeight="15.75" customHeight="1" x14ac:dyDescent="0"/>
  <cols>
    <col min="1" max="1" width="56.6640625" customWidth="1"/>
  </cols>
  <sheetData>
    <row r="1" spans="1:1" ht="15.75" customHeight="1">
      <c r="A1" s="2" t="s">
        <v>175</v>
      </c>
    </row>
    <row r="3" spans="1:1" ht="15.75" customHeight="1">
      <c r="A3" s="2" t="s">
        <v>176</v>
      </c>
    </row>
    <row r="4" spans="1:1" ht="15.75" customHeight="1">
      <c r="A4" s="2" t="s">
        <v>177</v>
      </c>
    </row>
    <row r="5" spans="1:1" ht="15.75" customHeight="1">
      <c r="A5" s="2" t="s">
        <v>178</v>
      </c>
    </row>
    <row r="6" spans="1:1" ht="15.75" customHeight="1">
      <c r="A6" s="2" t="s">
        <v>179</v>
      </c>
    </row>
    <row r="7" spans="1:1" ht="15.75" customHeight="1">
      <c r="A7" s="2" t="s">
        <v>180</v>
      </c>
    </row>
    <row r="8" spans="1:1" ht="15.75" customHeight="1">
      <c r="A8" s="2" t="s">
        <v>181</v>
      </c>
    </row>
    <row r="9" spans="1:1" ht="15.75" customHeight="1">
      <c r="A9" s="2" t="s">
        <v>182</v>
      </c>
    </row>
    <row r="10" spans="1:1" ht="15.75" customHeight="1">
      <c r="A10" s="2" t="s">
        <v>183</v>
      </c>
    </row>
    <row r="11" spans="1:1" ht="15.75" customHeight="1">
      <c r="A11" s="2" t="s">
        <v>184</v>
      </c>
    </row>
    <row r="12" spans="1:1" ht="15.75" customHeight="1">
      <c r="A12" s="8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outlinePr summaryBelow="0" summaryRight="0"/>
  </sheetPr>
  <dimension ref="A1:D1000"/>
  <sheetViews>
    <sheetView workbookViewId="0"/>
  </sheetViews>
  <sheetFormatPr baseColWidth="10" defaultColWidth="12.6640625" defaultRowHeight="15.75" customHeight="1" x14ac:dyDescent="0"/>
  <cols>
    <col min="1" max="1" width="32" customWidth="1"/>
    <col min="2" max="2" width="18" customWidth="1"/>
  </cols>
  <sheetData>
    <row r="1" spans="1:4" ht="12">
      <c r="A1" s="88"/>
      <c r="B1" s="88"/>
      <c r="C1" s="89" t="s">
        <v>185</v>
      </c>
      <c r="D1" s="53"/>
    </row>
    <row r="2" spans="1:4" ht="12" hidden="1">
      <c r="A2" s="90">
        <v>44954</v>
      </c>
      <c r="B2" s="91"/>
      <c r="C2" s="35" t="s">
        <v>35</v>
      </c>
      <c r="D2" s="35" t="s">
        <v>16</v>
      </c>
    </row>
    <row r="3" spans="1:4" ht="12" hidden="1">
      <c r="A3" s="88">
        <v>45200</v>
      </c>
      <c r="B3" s="91"/>
      <c r="C3" s="35" t="s">
        <v>15</v>
      </c>
      <c r="D3" s="35" t="s">
        <v>16</v>
      </c>
    </row>
    <row r="4" spans="1:4" ht="12">
      <c r="A4" s="88">
        <v>45214</v>
      </c>
      <c r="B4" s="88"/>
      <c r="C4" s="92" t="s">
        <v>16</v>
      </c>
      <c r="D4" s="93" t="s">
        <v>35</v>
      </c>
    </row>
    <row r="5" spans="1:4" ht="12" hidden="1">
      <c r="A5" s="91">
        <v>45241</v>
      </c>
      <c r="B5" s="91">
        <v>45241</v>
      </c>
      <c r="C5" s="35" t="s">
        <v>58</v>
      </c>
      <c r="D5" s="35" t="s">
        <v>16</v>
      </c>
    </row>
    <row r="6" spans="1:4" ht="12" hidden="1">
      <c r="A6" s="91">
        <v>45249</v>
      </c>
      <c r="C6" s="35" t="s">
        <v>59</v>
      </c>
      <c r="D6" s="35" t="s">
        <v>16</v>
      </c>
    </row>
    <row r="7" spans="1:4" ht="12" hidden="1">
      <c r="A7" s="91">
        <v>45256</v>
      </c>
      <c r="C7" s="35" t="s">
        <v>62</v>
      </c>
      <c r="D7" s="35" t="s">
        <v>16</v>
      </c>
    </row>
    <row r="8" spans="1:4" ht="12" hidden="1">
      <c r="A8" s="91">
        <v>45263</v>
      </c>
      <c r="C8" s="35" t="s">
        <v>63</v>
      </c>
      <c r="D8" s="35" t="s">
        <v>16</v>
      </c>
    </row>
    <row r="9" spans="1:4" ht="12">
      <c r="A9" s="88">
        <v>45277</v>
      </c>
      <c r="B9" s="88"/>
      <c r="C9" s="92" t="s">
        <v>16</v>
      </c>
      <c r="D9" s="94" t="s">
        <v>65</v>
      </c>
    </row>
    <row r="10" spans="1:4" ht="12">
      <c r="A10" s="88">
        <v>45298</v>
      </c>
      <c r="B10" s="53"/>
      <c r="C10" s="92" t="s">
        <v>16</v>
      </c>
      <c r="D10" s="95" t="s">
        <v>67</v>
      </c>
    </row>
    <row r="11" spans="1:4" ht="12">
      <c r="A11" s="88">
        <v>45305</v>
      </c>
      <c r="B11" s="96">
        <v>45305</v>
      </c>
      <c r="C11" s="92" t="s">
        <v>16</v>
      </c>
      <c r="D11" s="97" t="s">
        <v>70</v>
      </c>
    </row>
    <row r="12" spans="1:4" ht="12">
      <c r="A12" s="88">
        <v>45312</v>
      </c>
      <c r="B12" s="88"/>
      <c r="C12" s="92" t="s">
        <v>16</v>
      </c>
      <c r="D12" s="98" t="s">
        <v>15</v>
      </c>
    </row>
    <row r="13" spans="1:4" ht="12" hidden="1">
      <c r="A13" s="91">
        <v>45326</v>
      </c>
      <c r="B13" s="91"/>
      <c r="C13" s="35" t="s">
        <v>70</v>
      </c>
      <c r="D13" s="35" t="s">
        <v>16</v>
      </c>
    </row>
    <row r="14" spans="1:4" ht="12">
      <c r="A14" s="88">
        <v>45340</v>
      </c>
      <c r="B14" s="96">
        <v>45340</v>
      </c>
      <c r="C14" s="92" t="s">
        <v>16</v>
      </c>
      <c r="D14" s="99" t="s">
        <v>59</v>
      </c>
    </row>
    <row r="15" spans="1:4" ht="12">
      <c r="A15" s="88">
        <v>45346</v>
      </c>
      <c r="B15" s="96">
        <v>45346</v>
      </c>
      <c r="C15" s="92" t="s">
        <v>16</v>
      </c>
      <c r="D15" s="100" t="s">
        <v>58</v>
      </c>
    </row>
    <row r="16" spans="1:4" ht="12" hidden="1">
      <c r="A16" s="91">
        <v>45354</v>
      </c>
      <c r="B16" s="91">
        <v>45354</v>
      </c>
      <c r="C16" s="35" t="s">
        <v>65</v>
      </c>
      <c r="D16" s="35" t="s">
        <v>16</v>
      </c>
    </row>
    <row r="17" spans="1:4" ht="12">
      <c r="A17" s="88">
        <v>45361</v>
      </c>
      <c r="B17" s="53"/>
      <c r="C17" s="92" t="s">
        <v>16</v>
      </c>
      <c r="D17" s="101" t="s">
        <v>63</v>
      </c>
    </row>
    <row r="18" spans="1:4" ht="12" hidden="1">
      <c r="A18" s="91">
        <v>45368</v>
      </c>
      <c r="B18" s="91">
        <v>45368</v>
      </c>
      <c r="C18" s="35" t="s">
        <v>67</v>
      </c>
      <c r="D18" s="35" t="s">
        <v>16</v>
      </c>
    </row>
    <row r="19" spans="1:4" ht="12">
      <c r="A19" s="88">
        <v>45375</v>
      </c>
      <c r="B19" s="88"/>
      <c r="C19" s="92" t="s">
        <v>16</v>
      </c>
      <c r="D19" s="102" t="s">
        <v>62</v>
      </c>
    </row>
    <row r="20" spans="1:4" ht="12" hidden="1"/>
    <row r="21" spans="1:4" ht="12" hidden="1"/>
    <row r="22" spans="1:4" ht="12" hidden="1"/>
    <row r="23" spans="1:4" ht="12" hidden="1"/>
    <row r="24" spans="1:4" ht="12" hidden="1"/>
    <row r="25" spans="1:4" ht="12" hidden="1"/>
    <row r="26" spans="1:4" ht="12" hidden="1"/>
    <row r="27" spans="1:4" ht="12" hidden="1"/>
    <row r="28" spans="1:4" ht="12" hidden="1"/>
    <row r="29" spans="1:4" ht="12" hidden="1"/>
    <row r="30" spans="1:4" ht="12" hidden="1"/>
    <row r="31" spans="1:4" ht="12" hidden="1"/>
    <row r="32" spans="1:4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</sheetData>
  <autoFilter ref="A1:Z1000">
    <filterColumn colId="2">
      <filters>
        <filter val="Knights"/>
      </filters>
    </filterColumn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NKA Fixtures</vt:lpstr>
      <vt:lpstr>NKA Calendar 202324</vt:lpstr>
      <vt:lpstr>Refs</vt:lpstr>
      <vt:lpstr>NKA Leagues</vt:lpstr>
      <vt:lpstr>NKA 1</vt:lpstr>
      <vt:lpstr>NKA 2</vt:lpstr>
      <vt:lpstr>Post Xmas</vt:lpstr>
      <vt:lpstr>Email to UEA 20.07</vt:lpstr>
      <vt:lpstr>Knights prem fixtures</vt:lpstr>
      <vt:lpstr>Prem Fixtures public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Marion Catlin</cp:lastModifiedBy>
  <dcterms:modified xsi:type="dcterms:W3CDTF">2023-11-06T17:28:43Z</dcterms:modified>
</cp:coreProperties>
</file>